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mi\Documents\accounts\2017 18 parish accounts\"/>
    </mc:Choice>
  </mc:AlternateContent>
  <xr:revisionPtr revIDLastSave="0" documentId="10_ncr:8100000_{A0CD2487-3849-438D-A912-D4001844DC99}" xr6:coauthVersionLast="32" xr6:coauthVersionMax="32" xr10:uidLastSave="{00000000-0000-0000-0000-000000000000}"/>
  <bookViews>
    <workbookView xWindow="0" yWindow="0" windowWidth="20490" windowHeight="7530" activeTab="4" xr2:uid="{00000000-000D-0000-FFFF-FFFF00000000}"/>
  </bookViews>
  <sheets>
    <sheet name="Income" sheetId="19" r:id="rId1"/>
    <sheet name="Expenditure" sheetId="20" r:id="rId2"/>
    <sheet name="VAT" sheetId="13" r:id="rId3"/>
    <sheet name="Petty Cash" sheetId="16" r:id="rId4"/>
    <sheet name="Septamus Moore Account" sheetId="18" r:id="rId5"/>
    <sheet name="Ballance Sheet" sheetId="21" r:id="rId6"/>
    <sheet name="Bank reconcilliation" sheetId="3" r:id="rId7"/>
  </sheets>
  <definedNames>
    <definedName name="_xlnm.Print_Area" localSheetId="5">'Ballance Sheet'!$A$1:$E$10</definedName>
    <definedName name="_xlnm.Print_Area" localSheetId="6">'Bank reconcilliation'!$A$4:$K$27</definedName>
    <definedName name="_xlnm.Print_Area" localSheetId="1">Expenditure!$A$1:$I$59</definedName>
    <definedName name="_xlnm.Print_Area" localSheetId="0">Income!$A$1:$H$20</definedName>
    <definedName name="_xlnm.Print_Area" localSheetId="3">'Petty Cash'!$A$1:$G$18</definedName>
    <definedName name="_xlnm.Print_Area" localSheetId="2">VAT!$A$1:$I$21</definedName>
  </definedNames>
  <calcPr calcId="162913"/>
  <fileRecoveryPr autoRecover="0"/>
</workbook>
</file>

<file path=xl/calcChain.xml><?xml version="1.0" encoding="utf-8"?>
<calcChain xmlns="http://schemas.openxmlformats.org/spreadsheetml/2006/main">
  <c r="D13" i="18" l="1"/>
  <c r="C6" i="21" l="1"/>
  <c r="D24" i="18"/>
  <c r="C24" i="18" l="1"/>
  <c r="B23" i="3" s="1"/>
  <c r="H58" i="20" l="1"/>
  <c r="H12" i="3" s="1"/>
  <c r="G58" i="20" l="1"/>
  <c r="H11" i="3" s="1"/>
  <c r="G16" i="16" l="1"/>
  <c r="G15" i="16"/>
  <c r="G17" i="16" s="1"/>
  <c r="G13" i="16"/>
  <c r="D4" i="21"/>
  <c r="K20" i="3"/>
  <c r="D6" i="21" l="1"/>
  <c r="I20" i="13"/>
  <c r="I58" i="20"/>
  <c r="H13" i="3" s="1"/>
  <c r="F58" i="20"/>
  <c r="H7" i="3" s="1"/>
  <c r="E58" i="20"/>
  <c r="E19" i="19"/>
  <c r="G10" i="16"/>
  <c r="H20" i="13"/>
  <c r="G20" i="13"/>
  <c r="B4" i="13"/>
  <c r="H8" i="3" l="1"/>
  <c r="H14" i="3" s="1"/>
  <c r="K9" i="3" s="1"/>
  <c r="J58" i="20"/>
  <c r="B5" i="21" s="1"/>
  <c r="E5" i="21" s="1"/>
  <c r="H19" i="19"/>
  <c r="C7" i="3"/>
  <c r="C14" i="3" l="1"/>
  <c r="K7" i="3" s="1"/>
  <c r="K8" i="3" s="1"/>
  <c r="K10" i="3" s="1"/>
  <c r="K17" i="3" s="1"/>
  <c r="K21" i="3" s="1"/>
  <c r="B3" i="21"/>
  <c r="B4" i="21" l="1"/>
  <c r="E3" i="21"/>
  <c r="B6" i="21" l="1"/>
  <c r="E6" i="21" s="1"/>
  <c r="E4" i="21"/>
</calcChain>
</file>

<file path=xl/sharedStrings.xml><?xml version="1.0" encoding="utf-8"?>
<sst xmlns="http://schemas.openxmlformats.org/spreadsheetml/2006/main" count="288" uniqueCount="147">
  <si>
    <t>Income</t>
  </si>
  <si>
    <t>Date</t>
  </si>
  <si>
    <t>Paying In/Reference</t>
  </si>
  <si>
    <t>from</t>
  </si>
  <si>
    <t>Description</t>
  </si>
  <si>
    <t>General</t>
  </si>
  <si>
    <t>Interest</t>
  </si>
  <si>
    <t>VAT</t>
  </si>
  <si>
    <t>DO NOT USE THIS LINE</t>
  </si>
  <si>
    <t>Expenditure</t>
  </si>
  <si>
    <t>Chq No/Reference</t>
  </si>
  <si>
    <t>From</t>
  </si>
  <si>
    <t>Subscriptions</t>
  </si>
  <si>
    <t>Clerks Wages</t>
  </si>
  <si>
    <t>Septimus Moore Charity account</t>
  </si>
  <si>
    <t>Opening Balance</t>
  </si>
  <si>
    <t>Cq Number</t>
  </si>
  <si>
    <t>Transactions</t>
  </si>
  <si>
    <t>Total</t>
  </si>
  <si>
    <t>Balance</t>
  </si>
  <si>
    <t xml:space="preserve"> </t>
  </si>
  <si>
    <t>Plus Income</t>
  </si>
  <si>
    <t>subtotal</t>
  </si>
  <si>
    <t>less Expenditure</t>
  </si>
  <si>
    <t>interest</t>
  </si>
  <si>
    <t>TOTAL (bank balance)</t>
  </si>
  <si>
    <t>vat</t>
  </si>
  <si>
    <t>TOTAL</t>
  </si>
  <si>
    <t>Petty Cash</t>
  </si>
  <si>
    <t xml:space="preserve">Balance </t>
  </si>
  <si>
    <t>Septamus Moore</t>
  </si>
  <si>
    <t>Septamus Moore Charity Acct</t>
  </si>
  <si>
    <t>Subtotal</t>
  </si>
  <si>
    <t>Parish Council</t>
  </si>
  <si>
    <t>Petty Cash Payments</t>
  </si>
  <si>
    <t>Plus income</t>
  </si>
  <si>
    <t>Less Expendidture</t>
  </si>
  <si>
    <t>Amount</t>
  </si>
  <si>
    <t>Use form VAT126</t>
  </si>
  <si>
    <t>Parish</t>
  </si>
  <si>
    <t>Total to Claim</t>
  </si>
  <si>
    <t>Invoice number</t>
  </si>
  <si>
    <t>Invoice date</t>
  </si>
  <si>
    <t>VAT Number GB</t>
  </si>
  <si>
    <t>Address</t>
  </si>
  <si>
    <t>cq number</t>
  </si>
  <si>
    <t>VAT Parish</t>
  </si>
  <si>
    <t>Total Amount</t>
  </si>
  <si>
    <t xml:space="preserve"> payment</t>
  </si>
  <si>
    <t>reciept</t>
  </si>
  <si>
    <t>starting balance</t>
  </si>
  <si>
    <t xml:space="preserve"> minus payments</t>
  </si>
  <si>
    <t>C/F 2016/17</t>
  </si>
  <si>
    <t>Redmire Parish Council Income 2017/18</t>
  </si>
  <si>
    <t>Redmire Parish Council Expendidture 2017/18</t>
  </si>
  <si>
    <t>Redmire Parish Council VAT Claim 2017/18</t>
  </si>
  <si>
    <t>Parish Account Bank Reconcilliation 2017/18</t>
  </si>
  <si>
    <t>Balance c/f from 2016/17</t>
  </si>
  <si>
    <t>Anthony Goulthorpe</t>
  </si>
  <si>
    <t>grass cutting</t>
  </si>
  <si>
    <t>Redmire Village Hall</t>
  </si>
  <si>
    <t>hire of</t>
  </si>
  <si>
    <t>o'reilly accountants</t>
  </si>
  <si>
    <t>clerks payroll</t>
  </si>
  <si>
    <t>craig egglestone</t>
  </si>
  <si>
    <t>reimbersment for paint</t>
  </si>
  <si>
    <t>richmond council</t>
  </si>
  <si>
    <t>play park maintainance</t>
  </si>
  <si>
    <t>supply and fit dog waste bin</t>
  </si>
  <si>
    <t>YLCA</t>
  </si>
  <si>
    <t>membership</t>
  </si>
  <si>
    <t>bacs</t>
  </si>
  <si>
    <t>clerks Office</t>
  </si>
  <si>
    <t>clerks wages</t>
  </si>
  <si>
    <t>clerks tax</t>
  </si>
  <si>
    <t>GB Sport and Leisure</t>
  </si>
  <si>
    <t>chippings for play area</t>
  </si>
  <si>
    <t>Richmondshire Council</t>
  </si>
  <si>
    <t>precept payment 1</t>
  </si>
  <si>
    <t>HMRC</t>
  </si>
  <si>
    <t xml:space="preserve">vat refund </t>
  </si>
  <si>
    <t>NYCC</t>
  </si>
  <si>
    <t>grass cutting reimbursement</t>
  </si>
  <si>
    <t>Transparency fund grant</t>
  </si>
  <si>
    <t>dell</t>
  </si>
  <si>
    <t>Transparency grant</t>
  </si>
  <si>
    <t>laptop and software</t>
  </si>
  <si>
    <t xml:space="preserve">zurich </t>
  </si>
  <si>
    <t>Parish Insurance</t>
  </si>
  <si>
    <t>eyecatching signs</t>
  </si>
  <si>
    <t>Greens parking signs</t>
  </si>
  <si>
    <t>winstanleys</t>
  </si>
  <si>
    <t>weed killer</t>
  </si>
  <si>
    <t>precept payment 2</t>
  </si>
  <si>
    <t>transfer</t>
  </si>
  <si>
    <t>clerks office</t>
  </si>
  <si>
    <t>hp store</t>
  </si>
  <si>
    <t>Parish printer</t>
  </si>
  <si>
    <t>pkf littlejohn</t>
  </si>
  <si>
    <t>audit fees</t>
  </si>
  <si>
    <t>J Jordan</t>
  </si>
  <si>
    <t>donation from sep moore account</t>
  </si>
  <si>
    <t>Sep moore acct</t>
  </si>
  <si>
    <t>cq</t>
  </si>
  <si>
    <t>wayleaves</t>
  </si>
  <si>
    <t>nycc</t>
  </si>
  <si>
    <t>replenish grit bins</t>
  </si>
  <si>
    <t>cheltenam mowers</t>
  </si>
  <si>
    <t>gritter</t>
  </si>
  <si>
    <t>McGregor</t>
  </si>
  <si>
    <t>northern powergrid</t>
  </si>
  <si>
    <t>Jordan</t>
  </si>
  <si>
    <t xml:space="preserve"> clerks wages</t>
  </si>
  <si>
    <t>GB259 0692 34</t>
  </si>
  <si>
    <t>RDC</t>
  </si>
  <si>
    <t>Play Park Maintainance</t>
  </si>
  <si>
    <t xml:space="preserve"> invoice amount</t>
  </si>
  <si>
    <t>Supply and Replace dog waste bin</t>
  </si>
  <si>
    <t>GB634 5525 40</t>
  </si>
  <si>
    <t>GB Sport &amp; Leisure</t>
  </si>
  <si>
    <t>BACS</t>
  </si>
  <si>
    <t>55 x 60 ltr bags play area wood fibre</t>
  </si>
  <si>
    <t>GB256 6945 19</t>
  </si>
  <si>
    <t>O Reilly Accountants</t>
  </si>
  <si>
    <t>Clerks Payroll</t>
  </si>
  <si>
    <t>GB796 5521 83</t>
  </si>
  <si>
    <t>Eyecatching Signs</t>
  </si>
  <si>
    <t>village signs</t>
  </si>
  <si>
    <t>HR102</t>
  </si>
  <si>
    <t>17-626-mr</t>
  </si>
  <si>
    <t>hp</t>
  </si>
  <si>
    <t>Parish Printer</t>
  </si>
  <si>
    <t>GB139 2777 70</t>
  </si>
  <si>
    <t>Dell</t>
  </si>
  <si>
    <t>Parish Laptop and office</t>
  </si>
  <si>
    <t>GB259 1077 49</t>
  </si>
  <si>
    <t>replenishment of grit bins</t>
  </si>
  <si>
    <t>GB666 3166 19</t>
  </si>
  <si>
    <t>Cheltenham mowers</t>
  </si>
  <si>
    <t>SB20170932</t>
  </si>
  <si>
    <t>GB440 4982 50</t>
  </si>
  <si>
    <t>PKF Littlejohn</t>
  </si>
  <si>
    <t>Auditor fees</t>
  </si>
  <si>
    <t>22/08/20217</t>
  </si>
  <si>
    <t xml:space="preserve"> Jordan and Mcgregor</t>
  </si>
  <si>
    <t>Ref number XLV126000104270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</si>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</sst>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dd/mm/yyyy;@"/>
    <numFmt numFmtId="166" formatCode="000000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33">
    <xf numFmtId="0" fontId="0" fillId="0" borderId="0" xfId="0"/>
    <xf numFmtId="0" fontId="0" fillId="0" borderId="4" xfId="0" applyBorder="1"/>
    <xf numFmtId="0" fontId="3" fillId="0" borderId="0" xfId="0" applyFont="1" applyAlignment="1">
      <alignment horizontal="center"/>
    </xf>
    <xf numFmtId="0" fontId="3" fillId="0" borderId="0" xfId="0" applyFont="1"/>
    <xf numFmtId="44" fontId="3" fillId="0" borderId="0" xfId="0" applyNumberFormat="1" applyFont="1"/>
    <xf numFmtId="44" fontId="3" fillId="0" borderId="0" xfId="0" applyNumberFormat="1" applyFont="1" applyAlignment="1">
      <alignment horizontal="center"/>
    </xf>
    <xf numFmtId="44" fontId="6" fillId="0" borderId="0" xfId="0" applyNumberFormat="1" applyFont="1" applyFill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3" fillId="2" borderId="0" xfId="0" applyNumberFormat="1" applyFont="1" applyFill="1" applyBorder="1"/>
    <xf numFmtId="0" fontId="3" fillId="0" borderId="4" xfId="0" applyFont="1" applyBorder="1" applyAlignment="1">
      <alignment horizontal="left"/>
    </xf>
    <xf numFmtId="44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4" fontId="6" fillId="0" borderId="0" xfId="0" applyNumberFormat="1" applyFont="1" applyFill="1" applyAlignment="1">
      <alignment horizontal="left"/>
    </xf>
    <xf numFmtId="165" fontId="3" fillId="0" borderId="0" xfId="0" applyNumberFormat="1" applyFont="1" applyAlignment="1">
      <alignment horizontal="left"/>
    </xf>
    <xf numFmtId="44" fontId="3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0" applyNumberFormat="1" applyFont="1" applyFill="1" applyBorder="1" applyAlignment="1">
      <alignment horizontal="left"/>
    </xf>
    <xf numFmtId="44" fontId="3" fillId="0" borderId="0" xfId="0" applyNumberFormat="1" applyFont="1" applyAlignment="1">
      <alignment horizontal="left"/>
    </xf>
    <xf numFmtId="166" fontId="3" fillId="0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166" fontId="3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44" fontId="3" fillId="2" borderId="0" xfId="0" applyNumberFormat="1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4" fontId="4" fillId="4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44" fontId="5" fillId="4" borderId="0" xfId="0" applyNumberFormat="1" applyFont="1" applyFill="1" applyAlignment="1">
      <alignment horizontal="left"/>
    </xf>
    <xf numFmtId="44" fontId="3" fillId="2" borderId="3" xfId="0" applyNumberFormat="1" applyFont="1" applyFill="1" applyBorder="1" applyAlignment="1">
      <alignment horizontal="left"/>
    </xf>
    <xf numFmtId="44" fontId="3" fillId="0" borderId="5" xfId="0" applyNumberFormat="1" applyFont="1" applyBorder="1" applyAlignment="1">
      <alignment horizontal="left"/>
    </xf>
    <xf numFmtId="44" fontId="5" fillId="3" borderId="19" xfId="0" applyNumberFormat="1" applyFont="1" applyFill="1" applyBorder="1"/>
    <xf numFmtId="44" fontId="3" fillId="0" borderId="0" xfId="0" applyNumberFormat="1" applyFont="1" applyBorder="1" applyAlignment="1">
      <alignment horizontal="left"/>
    </xf>
    <xf numFmtId="44" fontId="3" fillId="0" borderId="1" xfId="0" applyNumberFormat="1" applyFont="1" applyBorder="1" applyAlignment="1">
      <alignment horizontal="left"/>
    </xf>
    <xf numFmtId="44" fontId="3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44" fontId="3" fillId="2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4" fontId="3" fillId="0" borderId="0" xfId="0" applyNumberFormat="1" applyFont="1" applyAlignment="1">
      <alignment horizontal="left"/>
    </xf>
    <xf numFmtId="0" fontId="4" fillId="3" borderId="6" xfId="0" applyFont="1" applyFill="1" applyBorder="1" applyAlignment="1">
      <alignment horizontal="left"/>
    </xf>
    <xf numFmtId="44" fontId="3" fillId="0" borderId="6" xfId="0" applyNumberFormat="1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4" fontId="3" fillId="0" borderId="4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4" fontId="3" fillId="2" borderId="4" xfId="0" applyNumberFormat="1" applyFont="1" applyFill="1" applyBorder="1" applyAlignment="1">
      <alignment horizontal="left"/>
    </xf>
    <xf numFmtId="44" fontId="3" fillId="3" borderId="4" xfId="0" applyNumberFormat="1" applyFont="1" applyFill="1" applyBorder="1" applyAlignment="1">
      <alignment horizontal="left"/>
    </xf>
    <xf numFmtId="44" fontId="3" fillId="0" borderId="4" xfId="0" applyNumberFormat="1" applyFont="1" applyFill="1" applyBorder="1" applyAlignment="1">
      <alignment horizontal="left"/>
    </xf>
    <xf numFmtId="44" fontId="3" fillId="6" borderId="11" xfId="0" applyNumberFormat="1" applyFont="1" applyFill="1" applyBorder="1" applyAlignment="1">
      <alignment horizontal="left"/>
    </xf>
    <xf numFmtId="0" fontId="5" fillId="0" borderId="14" xfId="0" applyFont="1" applyBorder="1" applyAlignment="1">
      <alignment horizontal="left"/>
    </xf>
    <xf numFmtId="44" fontId="3" fillId="5" borderId="2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44" fontId="3" fillId="0" borderId="11" xfId="0" applyNumberFormat="1" applyFont="1" applyBorder="1" applyAlignment="1">
      <alignment horizontal="left"/>
    </xf>
    <xf numFmtId="44" fontId="5" fillId="0" borderId="13" xfId="0" applyNumberFormat="1" applyFont="1" applyBorder="1" applyAlignment="1">
      <alignment horizontal="left"/>
    </xf>
    <xf numFmtId="44" fontId="3" fillId="3" borderId="2" xfId="0" applyNumberFormat="1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44" fontId="3" fillId="6" borderId="2" xfId="0" applyNumberFormat="1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11" borderId="13" xfId="0" applyFont="1" applyFill="1" applyBorder="1" applyAlignment="1">
      <alignment horizontal="left"/>
    </xf>
    <xf numFmtId="44" fontId="3" fillId="11" borderId="2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44" fontId="3" fillId="8" borderId="6" xfId="0" applyNumberFormat="1" applyFont="1" applyFill="1" applyBorder="1" applyAlignment="1">
      <alignment horizontal="left"/>
    </xf>
    <xf numFmtId="44" fontId="3" fillId="7" borderId="6" xfId="0" applyNumberFormat="1" applyFont="1" applyFill="1" applyBorder="1" applyAlignment="1">
      <alignment horizontal="left"/>
    </xf>
    <xf numFmtId="44" fontId="0" fillId="0" borderId="0" xfId="0" applyNumberFormat="1"/>
    <xf numFmtId="0" fontId="9" fillId="0" borderId="0" xfId="0" applyFont="1"/>
    <xf numFmtId="0" fontId="5" fillId="0" borderId="4" xfId="0" applyFont="1" applyBorder="1" applyAlignment="1">
      <alignment horizontal="left"/>
    </xf>
    <xf numFmtId="44" fontId="0" fillId="0" borderId="4" xfId="0" applyNumberFormat="1" applyBorder="1"/>
    <xf numFmtId="44" fontId="0" fillId="0" borderId="0" xfId="0" applyNumberFormat="1" applyBorder="1"/>
    <xf numFmtId="44" fontId="3" fillId="7" borderId="0" xfId="0" applyNumberFormat="1" applyFont="1" applyFill="1" applyAlignment="1">
      <alignment horizontal="left"/>
    </xf>
    <xf numFmtId="0" fontId="11" fillId="14" borderId="4" xfId="0" applyFont="1" applyFill="1" applyBorder="1"/>
    <xf numFmtId="44" fontId="11" fillId="14" borderId="4" xfId="0" applyNumberFormat="1" applyFont="1" applyFill="1" applyBorder="1"/>
    <xf numFmtId="0" fontId="0" fillId="0" borderId="13" xfId="0" applyBorder="1"/>
    <xf numFmtId="44" fontId="0" fillId="0" borderId="20" xfId="0" applyNumberFormat="1" applyBorder="1"/>
    <xf numFmtId="44" fontId="0" fillId="0" borderId="11" xfId="0" applyNumberFormat="1" applyBorder="1"/>
    <xf numFmtId="44" fontId="0" fillId="0" borderId="6" xfId="0" applyNumberFormat="1" applyBorder="1"/>
    <xf numFmtId="44" fontId="0" fillId="0" borderId="10" xfId="0" applyNumberFormat="1" applyBorder="1"/>
    <xf numFmtId="44" fontId="0" fillId="0" borderId="18" xfId="0" applyNumberFormat="1" applyBorder="1"/>
    <xf numFmtId="44" fontId="3" fillId="0" borderId="4" xfId="0" applyNumberFormat="1" applyFont="1" applyFill="1" applyBorder="1"/>
    <xf numFmtId="44" fontId="3" fillId="7" borderId="4" xfId="0" applyNumberFormat="1" applyFont="1" applyFill="1" applyBorder="1"/>
    <xf numFmtId="0" fontId="2" fillId="0" borderId="0" xfId="0" applyFont="1"/>
    <xf numFmtId="44" fontId="0" fillId="0" borderId="2" xfId="0" applyNumberFormat="1" applyBorder="1"/>
    <xf numFmtId="44" fontId="3" fillId="15" borderId="5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44" fontId="4" fillId="4" borderId="4" xfId="0" applyNumberFormat="1" applyFont="1" applyFill="1" applyBorder="1" applyAlignment="1">
      <alignment horizontal="left"/>
    </xf>
    <xf numFmtId="44" fontId="5" fillId="0" borderId="4" xfId="0" applyNumberFormat="1" applyFont="1" applyFill="1" applyBorder="1" applyAlignment="1">
      <alignment horizontal="left"/>
    </xf>
    <xf numFmtId="44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4" xfId="0" applyBorder="1" applyAlignment="1">
      <alignment horizontal="left"/>
    </xf>
    <xf numFmtId="44" fontId="0" fillId="0" borderId="21" xfId="0" applyNumberFormat="1" applyFill="1" applyBorder="1"/>
    <xf numFmtId="44" fontId="3" fillId="14" borderId="0" xfId="0" applyNumberFormat="1" applyFont="1" applyFill="1" applyAlignment="1">
      <alignment horizontal="left"/>
    </xf>
    <xf numFmtId="44" fontId="0" fillId="0" borderId="17" xfId="0" applyNumberFormat="1" applyBorder="1"/>
    <xf numFmtId="0" fontId="0" fillId="0" borderId="22" xfId="0" applyBorder="1"/>
    <xf numFmtId="0" fontId="0" fillId="0" borderId="17" xfId="0" applyBorder="1"/>
    <xf numFmtId="14" fontId="0" fillId="0" borderId="23" xfId="0" applyNumberFormat="1" applyBorder="1"/>
    <xf numFmtId="0" fontId="0" fillId="0" borderId="23" xfId="0" applyBorder="1"/>
    <xf numFmtId="0" fontId="0" fillId="0" borderId="21" xfId="0" applyBorder="1"/>
    <xf numFmtId="0" fontId="9" fillId="0" borderId="2" xfId="0" applyFont="1" applyBorder="1"/>
    <xf numFmtId="0" fontId="9" fillId="0" borderId="9" xfId="0" applyFont="1" applyBorder="1"/>
    <xf numFmtId="0" fontId="0" fillId="0" borderId="9" xfId="0" applyBorder="1"/>
    <xf numFmtId="44" fontId="0" fillId="14" borderId="4" xfId="0" applyNumberFormat="1" applyFill="1" applyBorder="1"/>
    <xf numFmtId="0" fontId="0" fillId="0" borderId="0" xfId="0" applyBorder="1"/>
    <xf numFmtId="44" fontId="9" fillId="0" borderId="5" xfId="0" applyNumberFormat="1" applyFont="1" applyBorder="1"/>
    <xf numFmtId="44" fontId="3" fillId="16" borderId="4" xfId="0" applyNumberFormat="1" applyFont="1" applyFill="1" applyBorder="1" applyAlignment="1">
      <alignment horizontal="left"/>
    </xf>
    <xf numFmtId="165" fontId="3" fillId="0" borderId="4" xfId="0" applyNumberFormat="1" applyFont="1" applyBorder="1" applyAlignment="1">
      <alignment horizontal="left"/>
    </xf>
    <xf numFmtId="44" fontId="3" fillId="0" borderId="4" xfId="0" applyNumberFormat="1" applyFont="1" applyFill="1" applyBorder="1" applyAlignment="1">
      <alignment horizontal="center"/>
    </xf>
    <xf numFmtId="0" fontId="6" fillId="16" borderId="4" xfId="0" applyFont="1" applyFill="1" applyBorder="1" applyAlignment="1">
      <alignment horizontal="left"/>
    </xf>
    <xf numFmtId="165" fontId="6" fillId="16" borderId="4" xfId="0" applyNumberFormat="1" applyFont="1" applyFill="1" applyBorder="1" applyAlignment="1">
      <alignment horizontal="left"/>
    </xf>
    <xf numFmtId="166" fontId="6" fillId="16" borderId="4" xfId="0" applyNumberFormat="1" applyFont="1" applyFill="1" applyBorder="1" applyAlignment="1">
      <alignment horizontal="left"/>
    </xf>
    <xf numFmtId="44" fontId="6" fillId="16" borderId="4" xfId="0" applyNumberFormat="1" applyFont="1" applyFill="1" applyBorder="1" applyAlignment="1">
      <alignment horizontal="left"/>
    </xf>
    <xf numFmtId="44" fontId="6" fillId="16" borderId="4" xfId="0" applyNumberFormat="1" applyFont="1" applyFill="1" applyBorder="1" applyAlignment="1">
      <alignment horizontal="center"/>
    </xf>
    <xf numFmtId="44" fontId="8" fillId="16" borderId="4" xfId="0" applyNumberFormat="1" applyFont="1" applyFill="1" applyBorder="1" applyAlignment="1">
      <alignment horizontal="left"/>
    </xf>
    <xf numFmtId="0" fontId="3" fillId="16" borderId="4" xfId="0" applyFont="1" applyFill="1" applyBorder="1" applyAlignment="1">
      <alignment horizontal="left"/>
    </xf>
    <xf numFmtId="165" fontId="3" fillId="16" borderId="4" xfId="0" applyNumberFormat="1" applyFont="1" applyFill="1" applyBorder="1" applyAlignment="1">
      <alignment horizontal="left"/>
    </xf>
    <xf numFmtId="166" fontId="3" fillId="16" borderId="4" xfId="0" applyNumberFormat="1" applyFont="1" applyFill="1" applyBorder="1" applyAlignment="1">
      <alignment horizontal="left"/>
    </xf>
    <xf numFmtId="44" fontId="3" fillId="16" borderId="4" xfId="0" applyNumberFormat="1" applyFont="1" applyFill="1" applyBorder="1" applyAlignment="1">
      <alignment horizontal="center"/>
    </xf>
    <xf numFmtId="0" fontId="7" fillId="16" borderId="4" xfId="0" applyFont="1" applyFill="1" applyBorder="1" applyAlignment="1">
      <alignment horizontal="left"/>
    </xf>
    <xf numFmtId="164" fontId="3" fillId="16" borderId="4" xfId="0" applyNumberFormat="1" applyFont="1" applyFill="1" applyBorder="1" applyAlignment="1">
      <alignment horizontal="left"/>
    </xf>
    <xf numFmtId="165" fontId="3" fillId="0" borderId="4" xfId="0" applyNumberFormat="1" applyFont="1" applyFill="1" applyBorder="1" applyAlignment="1">
      <alignment horizontal="left"/>
    </xf>
    <xf numFmtId="166" fontId="3" fillId="0" borderId="4" xfId="0" applyNumberFormat="1" applyFont="1" applyFill="1" applyBorder="1" applyAlignment="1">
      <alignment horizontal="left"/>
    </xf>
    <xf numFmtId="44" fontId="3" fillId="0" borderId="4" xfId="0" applyNumberFormat="1" applyFont="1" applyBorder="1" applyAlignment="1">
      <alignment horizontal="center"/>
    </xf>
    <xf numFmtId="164" fontId="3" fillId="0" borderId="4" xfId="0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left"/>
    </xf>
    <xf numFmtId="0" fontId="0" fillId="0" borderId="0" xfId="0" applyFill="1"/>
    <xf numFmtId="165" fontId="6" fillId="0" borderId="0" xfId="0" applyNumberFormat="1" applyFont="1" applyFill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/>
    <xf numFmtId="0" fontId="15" fillId="0" borderId="0" xfId="0" applyFont="1"/>
    <xf numFmtId="0" fontId="0" fillId="16" borderId="0" xfId="0" applyFill="1"/>
    <xf numFmtId="0" fontId="0" fillId="0" borderId="24" xfId="0" applyBorder="1"/>
    <xf numFmtId="0" fontId="16" fillId="14" borderId="0" xfId="0" applyFont="1" applyFill="1"/>
    <xf numFmtId="0" fontId="16" fillId="14" borderId="24" xfId="0" applyFont="1" applyFill="1" applyBorder="1"/>
    <xf numFmtId="0" fontId="15" fillId="2" borderId="0" xfId="0" applyFont="1" applyFill="1"/>
    <xf numFmtId="0" fontId="17" fillId="0" borderId="0" xfId="0" applyFont="1"/>
    <xf numFmtId="0" fontId="17" fillId="0" borderId="0" xfId="0" applyFont="1" applyFill="1" applyBorder="1" applyAlignment="1">
      <alignment horizontal="center"/>
    </xf>
    <xf numFmtId="0" fontId="18" fillId="0" borderId="16" xfId="0" applyNumberFormat="1" applyFont="1" applyBorder="1"/>
    <xf numFmtId="0" fontId="18" fillId="0" borderId="2" xfId="0" applyNumberFormat="1" applyFont="1" applyBorder="1"/>
    <xf numFmtId="0" fontId="17" fillId="0" borderId="0" xfId="0" applyNumberFormat="1" applyFont="1"/>
    <xf numFmtId="0" fontId="19" fillId="0" borderId="4" xfId="0" applyFont="1" applyBorder="1"/>
    <xf numFmtId="0" fontId="20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17" fillId="0" borderId="4" xfId="0" applyNumberFormat="1" applyFont="1" applyBorder="1"/>
    <xf numFmtId="0" fontId="17" fillId="0" borderId="4" xfId="0" applyFont="1" applyBorder="1"/>
    <xf numFmtId="0" fontId="17" fillId="0" borderId="4" xfId="0" applyFont="1" applyBorder="1" applyAlignment="1">
      <alignment horizontal="left" vertical="top" wrapText="1"/>
    </xf>
    <xf numFmtId="44" fontId="17" fillId="0" borderId="19" xfId="0" applyNumberFormat="1" applyFont="1" applyBorder="1"/>
    <xf numFmtId="44" fontId="17" fillId="3" borderId="19" xfId="0" applyNumberFormat="1" applyFont="1" applyFill="1" applyBorder="1"/>
    <xf numFmtId="44" fontId="17" fillId="0" borderId="19" xfId="0" applyNumberFormat="1" applyFont="1" applyFill="1" applyBorder="1"/>
    <xf numFmtId="0" fontId="17" fillId="0" borderId="0" xfId="0" applyFont="1" applyAlignment="1">
      <alignment horizontal="left" vertical="top" wrapText="1"/>
    </xf>
    <xf numFmtId="0" fontId="10" fillId="13" borderId="12" xfId="0" applyNumberFormat="1" applyFont="1" applyFill="1" applyBorder="1"/>
    <xf numFmtId="0" fontId="10" fillId="13" borderId="15" xfId="0" applyFont="1" applyFill="1" applyBorder="1"/>
    <xf numFmtId="44" fontId="10" fillId="3" borderId="17" xfId="0" applyNumberFormat="1" applyFont="1" applyFill="1" applyBorder="1"/>
    <xf numFmtId="44" fontId="10" fillId="0" borderId="2" xfId="0" applyNumberFormat="1" applyFont="1" applyBorder="1"/>
    <xf numFmtId="0" fontId="5" fillId="12" borderId="4" xfId="0" applyNumberFormat="1" applyFont="1" applyFill="1" applyBorder="1"/>
    <xf numFmtId="0" fontId="5" fillId="12" borderId="4" xfId="0" applyFont="1" applyFill="1" applyBorder="1"/>
    <xf numFmtId="0" fontId="5" fillId="12" borderId="4" xfId="0" applyFont="1" applyFill="1" applyBorder="1" applyAlignment="1">
      <alignment horizontal="left" vertical="top" wrapText="1"/>
    </xf>
    <xf numFmtId="0" fontId="5" fillId="12" borderId="4" xfId="0" applyFont="1" applyFill="1" applyBorder="1" applyAlignment="1">
      <alignment wrapText="1"/>
    </xf>
    <xf numFmtId="0" fontId="5" fillId="0" borderId="0" xfId="0" applyFont="1" applyBorder="1"/>
    <xf numFmtId="0" fontId="3" fillId="0" borderId="4" xfId="0" applyNumberFormat="1" applyFont="1" applyFill="1" applyBorder="1" applyAlignment="1">
      <alignment horizontal="left" wrapText="1"/>
    </xf>
    <xf numFmtId="14" fontId="3" fillId="0" borderId="0" xfId="0" applyNumberFormat="1" applyFont="1" applyFill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44" fontId="3" fillId="0" borderId="4" xfId="0" applyNumberFormat="1" applyFont="1" applyFill="1" applyBorder="1" applyAlignment="1">
      <alignment horizontal="left" wrapText="1"/>
    </xf>
    <xf numFmtId="44" fontId="3" fillId="0" borderId="0" xfId="0" applyNumberFormat="1" applyFont="1" applyFill="1" applyAlignment="1">
      <alignment horizontal="left" wrapText="1"/>
    </xf>
    <xf numFmtId="0" fontId="3" fillId="0" borderId="4" xfId="0" applyNumberFormat="1" applyFont="1" applyFill="1" applyBorder="1" applyAlignment="1">
      <alignment horizontal="left"/>
    </xf>
    <xf numFmtId="14" fontId="3" fillId="0" borderId="4" xfId="0" applyNumberFormat="1" applyFont="1" applyFill="1" applyBorder="1" applyAlignment="1">
      <alignment horizontal="left"/>
    </xf>
    <xf numFmtId="14" fontId="3" fillId="0" borderId="4" xfId="0" applyNumberFormat="1" applyFont="1" applyFill="1" applyBorder="1" applyAlignment="1">
      <alignment horizontal="left" wrapText="1"/>
    </xf>
    <xf numFmtId="0" fontId="12" fillId="16" borderId="0" xfId="0" applyFont="1" applyFill="1"/>
    <xf numFmtId="0" fontId="0" fillId="0" borderId="0" xfId="0" applyFill="1" applyBorder="1"/>
    <xf numFmtId="14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 shrinkToFit="1"/>
    </xf>
    <xf numFmtId="44" fontId="6" fillId="0" borderId="0" xfId="0" applyNumberFormat="1" applyFont="1" applyAlignment="1">
      <alignment horizontal="left"/>
    </xf>
    <xf numFmtId="0" fontId="11" fillId="0" borderId="0" xfId="0" applyFont="1"/>
    <xf numFmtId="0" fontId="6" fillId="0" borderId="0" xfId="0" applyFont="1" applyFill="1" applyAlignment="1">
      <alignment horizontal="left" wrapText="1"/>
    </xf>
    <xf numFmtId="14" fontId="6" fillId="0" borderId="0" xfId="0" applyNumberFormat="1" applyFont="1" applyAlignment="1">
      <alignment horizontal="left"/>
    </xf>
    <xf numFmtId="0" fontId="11" fillId="0" borderId="0" xfId="0" applyFont="1" applyFill="1"/>
    <xf numFmtId="16" fontId="6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center"/>
    </xf>
    <xf numFmtId="44" fontId="3" fillId="6" borderId="0" xfId="0" applyNumberFormat="1" applyFont="1" applyFill="1" applyAlignment="1">
      <alignment horizontal="left"/>
    </xf>
    <xf numFmtId="44" fontId="5" fillId="4" borderId="13" xfId="0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left"/>
    </xf>
    <xf numFmtId="44" fontId="3" fillId="16" borderId="5" xfId="0" applyNumberFormat="1" applyFont="1" applyFill="1" applyBorder="1" applyAlignment="1">
      <alignment horizontal="left"/>
    </xf>
    <xf numFmtId="44" fontId="3" fillId="2" borderId="5" xfId="0" applyNumberFormat="1" applyFont="1" applyFill="1" applyBorder="1" applyAlignment="1">
      <alignment horizontal="left"/>
    </xf>
    <xf numFmtId="44" fontId="21" fillId="2" borderId="4" xfId="0" applyNumberFormat="1" applyFont="1" applyFill="1" applyBorder="1" applyAlignment="1">
      <alignment horizontal="left"/>
    </xf>
    <xf numFmtId="44" fontId="0" fillId="0" borderId="24" xfId="0" applyNumberFormat="1" applyBorder="1"/>
    <xf numFmtId="44" fontId="9" fillId="0" borderId="25" xfId="0" applyNumberFormat="1" applyFont="1" applyBorder="1"/>
    <xf numFmtId="0" fontId="19" fillId="0" borderId="20" xfId="0" applyFont="1" applyBorder="1"/>
    <xf numFmtId="0" fontId="19" fillId="0" borderId="0" xfId="0" applyFont="1" applyBorder="1"/>
    <xf numFmtId="44" fontId="0" fillId="0" borderId="23" xfId="0" applyNumberFormat="1" applyBorder="1"/>
    <xf numFmtId="0" fontId="0" fillId="0" borderId="17" xfId="0" applyNumberFormat="1" applyBorder="1"/>
    <xf numFmtId="44" fontId="9" fillId="0" borderId="21" xfId="0" applyNumberFormat="1" applyFont="1" applyBorder="1"/>
    <xf numFmtId="44" fontId="9" fillId="0" borderId="9" xfId="0" applyNumberFormat="1" applyFont="1" applyBorder="1"/>
    <xf numFmtId="0" fontId="0" fillId="0" borderId="4" xfId="0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0" fontId="3" fillId="0" borderId="4" xfId="0" applyNumberFormat="1" applyFont="1" applyBorder="1" applyAlignment="1">
      <alignment horizontal="left" vertical="top" wrapText="1"/>
    </xf>
    <xf numFmtId="0" fontId="3" fillId="0" borderId="0" xfId="0" applyNumberFormat="1" applyFont="1" applyAlignment="1">
      <alignment horizontal="left"/>
    </xf>
    <xf numFmtId="44" fontId="0" fillId="0" borderId="5" xfId="0" applyNumberFormat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1" fillId="14" borderId="4" xfId="0" applyFont="1" applyFill="1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12" fillId="14" borderId="0" xfId="0" applyFont="1" applyFill="1" applyAlignment="1">
      <alignment horizontal="center"/>
    </xf>
    <xf numFmtId="0" fontId="0" fillId="14" borderId="0" xfId="0" applyFill="1" applyAlignment="1">
      <alignment horizontal="center"/>
    </xf>
    <xf numFmtId="0" fontId="14" fillId="14" borderId="0" xfId="0" applyNumberFormat="1" applyFont="1" applyFill="1" applyAlignment="1">
      <alignment horizontal="center"/>
    </xf>
    <xf numFmtId="0" fontId="17" fillId="14" borderId="0" xfId="0" applyNumberFormat="1" applyFont="1" applyFill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5" fillId="10" borderId="0" xfId="0" applyFont="1" applyFill="1" applyAlignment="1">
      <alignment horizontal="left"/>
    </xf>
    <xf numFmtId="0" fontId="5" fillId="8" borderId="1" xfId="0" applyFont="1" applyFill="1" applyBorder="1" applyAlignment="1">
      <alignment horizontal="left"/>
    </xf>
    <xf numFmtId="0" fontId="5" fillId="8" borderId="9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left"/>
    </xf>
    <xf numFmtId="0" fontId="5" fillId="7" borderId="18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0"/>
  <sheetViews>
    <sheetView workbookViewId="0">
      <selection activeCell="B2" sqref="B2"/>
    </sheetView>
  </sheetViews>
  <sheetFormatPr defaultRowHeight="15" x14ac:dyDescent="0.25"/>
  <cols>
    <col min="1" max="1" width="16" customWidth="1"/>
    <col min="2" max="2" width="20.140625" customWidth="1"/>
    <col min="3" max="3" width="20.85546875" customWidth="1"/>
    <col min="4" max="4" width="30.28515625" customWidth="1"/>
    <col min="5" max="5" width="21.7109375" customWidth="1"/>
    <col min="6" max="6" width="9.42578125" customWidth="1"/>
    <col min="8" max="8" width="18.28515625" customWidth="1"/>
    <col min="9" max="10" width="15.28515625" customWidth="1"/>
  </cols>
  <sheetData>
    <row r="1" spans="1:32" ht="20.25" x14ac:dyDescent="0.3">
      <c r="A1" s="213" t="s">
        <v>53</v>
      </c>
      <c r="B1" s="214"/>
      <c r="C1" s="214"/>
      <c r="D1" s="214"/>
      <c r="E1" s="214"/>
      <c r="F1" s="214"/>
      <c r="G1" s="214"/>
    </row>
    <row r="2" spans="1:32" s="12" customFormat="1" ht="15.75" x14ac:dyDescent="0.25">
      <c r="A2" s="27"/>
      <c r="B2" s="26" t="s">
        <v>2</v>
      </c>
      <c r="C2" s="26" t="s">
        <v>3</v>
      </c>
      <c r="D2" s="26" t="s">
        <v>4</v>
      </c>
      <c r="E2" s="31" t="s">
        <v>5</v>
      </c>
      <c r="F2" s="31" t="s">
        <v>6</v>
      </c>
      <c r="G2" s="33" t="s">
        <v>7</v>
      </c>
      <c r="H2" s="5"/>
      <c r="I2" s="20"/>
      <c r="J2" s="20"/>
    </row>
    <row r="3" spans="1:32" s="12" customFormat="1" ht="15.75" x14ac:dyDescent="0.25">
      <c r="A3" s="13"/>
      <c r="B3" s="14"/>
      <c r="C3" s="14"/>
      <c r="D3" s="14"/>
      <c r="E3" s="14"/>
      <c r="F3" s="15"/>
      <c r="G3" s="15"/>
      <c r="H3" s="6"/>
      <c r="I3" s="95"/>
      <c r="J3" s="20"/>
    </row>
    <row r="4" spans="1:32" s="67" customFormat="1" ht="15.75" x14ac:dyDescent="0.25">
      <c r="A4" s="113">
        <v>42853</v>
      </c>
      <c r="B4" s="9" t="s">
        <v>71</v>
      </c>
      <c r="C4" s="9" t="s">
        <v>77</v>
      </c>
      <c r="D4" s="9" t="s">
        <v>78</v>
      </c>
      <c r="E4" s="56">
        <v>2750</v>
      </c>
      <c r="F4" s="56"/>
      <c r="G4" s="56"/>
      <c r="H4" s="114"/>
      <c r="I4" s="94"/>
      <c r="J4" s="56"/>
    </row>
    <row r="5" spans="1:32" s="115" customFormat="1" ht="15.75" x14ac:dyDescent="0.25">
      <c r="A5" s="116">
        <v>42901</v>
      </c>
      <c r="B5" s="117" t="s">
        <v>71</v>
      </c>
      <c r="C5" s="115" t="s">
        <v>79</v>
      </c>
      <c r="D5" s="115" t="s">
        <v>80</v>
      </c>
      <c r="E5" s="118">
        <v>77.2</v>
      </c>
      <c r="F5" s="118"/>
      <c r="G5" s="118"/>
      <c r="H5" s="119"/>
      <c r="I5" s="120"/>
      <c r="J5" s="118"/>
    </row>
    <row r="6" spans="1:32" s="115" customFormat="1" x14ac:dyDescent="0.2">
      <c r="A6" s="122">
        <v>42913</v>
      </c>
      <c r="B6" s="123" t="s">
        <v>71</v>
      </c>
      <c r="C6" s="121" t="s">
        <v>81</v>
      </c>
      <c r="D6" s="121" t="s">
        <v>82</v>
      </c>
      <c r="E6" s="112">
        <v>258.08</v>
      </c>
      <c r="F6" s="112"/>
      <c r="G6" s="112"/>
      <c r="H6" s="124"/>
      <c r="I6" s="124"/>
      <c r="J6" s="118"/>
      <c r="K6" s="112"/>
    </row>
    <row r="7" spans="1:32" s="121" customFormat="1" x14ac:dyDescent="0.2">
      <c r="A7" s="122">
        <v>42929</v>
      </c>
      <c r="B7" s="123" t="s">
        <v>71</v>
      </c>
      <c r="C7" s="121" t="s">
        <v>69</v>
      </c>
      <c r="D7" s="121" t="s">
        <v>83</v>
      </c>
      <c r="E7" s="112">
        <v>2374.98</v>
      </c>
      <c r="F7" s="112"/>
      <c r="G7" s="112"/>
      <c r="I7" s="124"/>
      <c r="J7" s="112"/>
      <c r="K7" s="112"/>
    </row>
    <row r="8" spans="1:32" s="121" customFormat="1" x14ac:dyDescent="0.2">
      <c r="A8" s="122">
        <v>43368</v>
      </c>
      <c r="B8" s="123" t="s">
        <v>71</v>
      </c>
      <c r="C8" s="121" t="s">
        <v>81</v>
      </c>
      <c r="D8" s="121" t="s">
        <v>93</v>
      </c>
      <c r="E8" s="112">
        <v>2750</v>
      </c>
      <c r="F8" s="112"/>
      <c r="G8" s="112"/>
      <c r="I8" s="124"/>
      <c r="J8" s="112"/>
      <c r="K8" s="112"/>
    </row>
    <row r="9" spans="1:32" s="121" customFormat="1" x14ac:dyDescent="0.2">
      <c r="A9" s="122">
        <v>43018</v>
      </c>
      <c r="B9" s="123" t="s">
        <v>94</v>
      </c>
      <c r="C9" s="121" t="s">
        <v>102</v>
      </c>
      <c r="D9" s="121" t="s">
        <v>144</v>
      </c>
      <c r="E9" s="112">
        <v>40</v>
      </c>
      <c r="F9" s="112"/>
      <c r="G9" s="112"/>
      <c r="I9" s="124"/>
      <c r="J9" s="112"/>
      <c r="K9" s="112"/>
    </row>
    <row r="10" spans="1:32" s="121" customFormat="1" x14ac:dyDescent="0.2">
      <c r="A10" s="122">
        <v>43045</v>
      </c>
      <c r="B10" s="123" t="s">
        <v>103</v>
      </c>
      <c r="C10" s="125" t="s">
        <v>110</v>
      </c>
      <c r="D10" s="121" t="s">
        <v>104</v>
      </c>
      <c r="E10" s="112">
        <v>27.16</v>
      </c>
      <c r="F10" s="112"/>
      <c r="G10" s="112"/>
      <c r="I10" s="124"/>
      <c r="J10" s="112"/>
      <c r="K10" s="112"/>
    </row>
    <row r="11" spans="1:32" s="121" customFormat="1" x14ac:dyDescent="0.2">
      <c r="A11" s="122"/>
      <c r="B11" s="123"/>
      <c r="E11" s="112"/>
      <c r="F11" s="112"/>
      <c r="G11" s="112"/>
      <c r="I11" s="124"/>
      <c r="J11" s="112"/>
      <c r="K11" s="112"/>
      <c r="L11" s="126"/>
      <c r="M11" s="126"/>
    </row>
    <row r="12" spans="1:32" s="121" customFormat="1" x14ac:dyDescent="0.2">
      <c r="A12" s="122"/>
      <c r="B12" s="123"/>
      <c r="E12" s="112"/>
      <c r="F12" s="112"/>
      <c r="G12" s="112"/>
      <c r="L12" s="126"/>
      <c r="M12" s="126"/>
    </row>
    <row r="13" spans="1:32" s="121" customFormat="1" x14ac:dyDescent="0.2">
      <c r="A13" s="122"/>
      <c r="B13" s="123"/>
      <c r="E13" s="112"/>
      <c r="F13" s="112"/>
      <c r="G13" s="112"/>
      <c r="H13" s="124"/>
      <c r="I13" s="112"/>
      <c r="J13" s="112"/>
      <c r="L13" s="126"/>
      <c r="M13" s="126"/>
    </row>
    <row r="14" spans="1:32" s="121" customFormat="1" x14ac:dyDescent="0.2">
      <c r="A14" s="122"/>
      <c r="B14" s="123"/>
      <c r="E14" s="112"/>
      <c r="F14" s="112"/>
      <c r="G14" s="112"/>
      <c r="H14" s="124"/>
      <c r="I14" s="112"/>
      <c r="J14" s="112"/>
      <c r="L14" s="126"/>
      <c r="M14" s="126"/>
    </row>
    <row r="15" spans="1:32" s="121" customFormat="1" x14ac:dyDescent="0.2">
      <c r="A15" s="122"/>
      <c r="B15" s="123"/>
      <c r="E15" s="112"/>
      <c r="F15" s="112"/>
      <c r="G15" s="112"/>
      <c r="H15" s="124"/>
      <c r="I15" s="112"/>
      <c r="J15" s="112"/>
      <c r="L15" s="126"/>
      <c r="M15" s="126"/>
    </row>
    <row r="16" spans="1:32" s="53" customFormat="1" x14ac:dyDescent="0.2">
      <c r="A16" s="127"/>
      <c r="B16" s="128"/>
      <c r="C16" s="9"/>
      <c r="D16" s="9"/>
      <c r="E16" s="56"/>
      <c r="F16" s="51"/>
      <c r="G16" s="51"/>
      <c r="H16" s="129"/>
      <c r="I16" s="56"/>
      <c r="J16" s="56"/>
      <c r="K16" s="67"/>
      <c r="L16" s="130"/>
      <c r="M16" s="130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</row>
    <row r="17" spans="1:13" s="12" customFormat="1" x14ac:dyDescent="0.2">
      <c r="A17" s="16"/>
      <c r="B17" s="21"/>
      <c r="C17" s="18"/>
      <c r="D17" s="18"/>
      <c r="E17" s="19"/>
      <c r="F17" s="37"/>
      <c r="G17" s="37"/>
      <c r="H17" s="7"/>
      <c r="I17" s="17"/>
      <c r="J17" s="20"/>
      <c r="L17" s="42"/>
      <c r="M17" s="42"/>
    </row>
    <row r="18" spans="1:13" s="12" customFormat="1" ht="15.75" thickBot="1" x14ac:dyDescent="0.25">
      <c r="A18" s="22"/>
      <c r="B18" s="23" t="s">
        <v>8</v>
      </c>
      <c r="C18" s="24"/>
      <c r="D18" s="24"/>
      <c r="E18" s="25"/>
      <c r="F18" s="25"/>
      <c r="G18" s="25"/>
      <c r="H18" s="8"/>
      <c r="I18" s="17"/>
      <c r="J18" s="20"/>
      <c r="L18" s="42"/>
      <c r="M18" s="42"/>
    </row>
    <row r="19" spans="1:13" s="12" customFormat="1" ht="16.5" thickBot="1" x14ac:dyDescent="0.3">
      <c r="E19" s="38">
        <f>SUM(E4:E18)</f>
        <v>8277.42</v>
      </c>
      <c r="F19" s="39"/>
      <c r="G19" s="38"/>
      <c r="H19" s="36">
        <f>SUM(E19:G19)</f>
        <v>8277.42</v>
      </c>
      <c r="I19" s="17"/>
      <c r="J19" s="20"/>
      <c r="L19" s="42"/>
      <c r="M19" s="42"/>
    </row>
    <row r="20" spans="1:13" s="12" customFormat="1" x14ac:dyDescent="0.2">
      <c r="E20" s="20"/>
      <c r="F20" s="20"/>
      <c r="G20" s="20"/>
      <c r="H20" s="4"/>
      <c r="I20" s="17"/>
      <c r="J20" s="20"/>
      <c r="L20" s="42"/>
      <c r="M20" s="42"/>
    </row>
  </sheetData>
  <mergeCells count="1">
    <mergeCell ref="A1:G1"/>
  </mergeCells>
  <printOptions gridLines="1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1"/>
  <sheetViews>
    <sheetView topLeftCell="A38" zoomScale="80" zoomScaleNormal="80" workbookViewId="0">
      <selection activeCell="H60" sqref="H60"/>
    </sheetView>
  </sheetViews>
  <sheetFormatPr defaultRowHeight="15" x14ac:dyDescent="0.25"/>
  <cols>
    <col min="1" max="1" width="13.28515625" customWidth="1"/>
    <col min="2" max="2" width="19.140625" customWidth="1"/>
    <col min="3" max="3" width="25.7109375" customWidth="1"/>
    <col min="4" max="4" width="31" customWidth="1"/>
    <col min="5" max="5" width="15" customWidth="1"/>
    <col min="6" max="6" width="12.140625" customWidth="1"/>
    <col min="7" max="7" width="18.5703125" customWidth="1"/>
    <col min="8" max="8" width="17.140625" style="73" customWidth="1"/>
    <col min="9" max="9" width="12.28515625" customWidth="1"/>
    <col min="10" max="10" width="17.42578125" customWidth="1"/>
  </cols>
  <sheetData>
    <row r="1" spans="1:9" ht="20.25" x14ac:dyDescent="0.3">
      <c r="A1" s="187" t="s">
        <v>54</v>
      </c>
      <c r="B1" s="187"/>
      <c r="C1" s="187"/>
      <c r="D1" s="187"/>
      <c r="E1" s="187"/>
      <c r="F1" s="187"/>
      <c r="G1" s="187"/>
      <c r="H1" s="188"/>
      <c r="I1" s="187"/>
    </row>
    <row r="2" spans="1:9" ht="20.100000000000001" customHeight="1" x14ac:dyDescent="0.25">
      <c r="A2" s="26" t="s">
        <v>1</v>
      </c>
      <c r="B2" s="92" t="s">
        <v>10</v>
      </c>
      <c r="C2" s="92" t="s">
        <v>11</v>
      </c>
      <c r="D2" s="92" t="s">
        <v>4</v>
      </c>
      <c r="E2" s="93" t="s">
        <v>5</v>
      </c>
      <c r="F2" s="93" t="s">
        <v>12</v>
      </c>
      <c r="G2" s="93" t="s">
        <v>13</v>
      </c>
      <c r="H2" s="94" t="s">
        <v>85</v>
      </c>
      <c r="I2" s="189" t="s">
        <v>7</v>
      </c>
    </row>
    <row r="3" spans="1:9" s="180" customFormat="1" ht="25.5" customHeight="1" x14ac:dyDescent="0.25">
      <c r="A3" s="182">
        <v>42826</v>
      </c>
      <c r="B3" s="14">
        <v>100348</v>
      </c>
      <c r="C3" s="14" t="s">
        <v>66</v>
      </c>
      <c r="D3" s="96" t="s">
        <v>67</v>
      </c>
      <c r="E3" s="179">
        <v>73.319999999999993</v>
      </c>
      <c r="F3" s="179"/>
      <c r="G3" s="179"/>
      <c r="H3" s="179"/>
      <c r="I3" s="179">
        <v>14.66</v>
      </c>
    </row>
    <row r="4" spans="1:9" s="180" customFormat="1" ht="20.100000000000001" customHeight="1" x14ac:dyDescent="0.25">
      <c r="A4" s="133">
        <v>42826</v>
      </c>
      <c r="B4" s="177">
        <v>100349</v>
      </c>
      <c r="C4" s="177" t="s">
        <v>66</v>
      </c>
      <c r="D4" s="181" t="s">
        <v>68</v>
      </c>
      <c r="E4" s="15">
        <v>202</v>
      </c>
      <c r="F4" s="15"/>
      <c r="G4" s="15"/>
      <c r="H4" s="179"/>
      <c r="I4" s="15">
        <v>40.4</v>
      </c>
    </row>
    <row r="5" spans="1:9" s="180" customFormat="1" ht="20.100000000000001" customHeight="1" x14ac:dyDescent="0.25">
      <c r="A5" s="176">
        <v>42826</v>
      </c>
      <c r="B5" s="177">
        <v>100347</v>
      </c>
      <c r="C5" s="177" t="s">
        <v>69</v>
      </c>
      <c r="D5" s="181" t="s">
        <v>70</v>
      </c>
      <c r="E5" s="15"/>
      <c r="F5" s="15">
        <v>125</v>
      </c>
      <c r="G5" s="15"/>
      <c r="H5" s="179"/>
      <c r="I5" s="15"/>
    </row>
    <row r="6" spans="1:9" s="180" customFormat="1" ht="20.100000000000001" customHeight="1" x14ac:dyDescent="0.25">
      <c r="A6" s="176">
        <v>42826</v>
      </c>
      <c r="B6" s="177" t="s">
        <v>71</v>
      </c>
      <c r="C6" s="177" t="s">
        <v>13</v>
      </c>
      <c r="D6" s="181" t="s">
        <v>72</v>
      </c>
      <c r="E6" s="15"/>
      <c r="F6" s="15"/>
      <c r="G6" s="15">
        <v>18</v>
      </c>
      <c r="H6" s="179"/>
      <c r="I6" s="15"/>
    </row>
    <row r="7" spans="1:9" s="180" customFormat="1" ht="20.100000000000001" customHeight="1" x14ac:dyDescent="0.25">
      <c r="A7" s="13">
        <v>42843</v>
      </c>
      <c r="B7" s="14">
        <v>100352</v>
      </c>
      <c r="C7" s="14" t="s">
        <v>62</v>
      </c>
      <c r="D7" s="96" t="s">
        <v>63</v>
      </c>
      <c r="E7" s="15">
        <v>95</v>
      </c>
      <c r="F7" s="15"/>
      <c r="G7" s="15"/>
      <c r="H7" s="179"/>
      <c r="I7" s="179">
        <v>19</v>
      </c>
    </row>
    <row r="8" spans="1:9" s="183" customFormat="1" ht="20.100000000000001" customHeight="1" x14ac:dyDescent="0.25">
      <c r="A8" s="133">
        <v>42853</v>
      </c>
      <c r="B8" s="177" t="s">
        <v>71</v>
      </c>
      <c r="C8" s="177" t="s">
        <v>13</v>
      </c>
      <c r="D8" s="177" t="s">
        <v>73</v>
      </c>
      <c r="E8" s="15"/>
      <c r="F8" s="15"/>
      <c r="G8" s="15">
        <v>252</v>
      </c>
      <c r="H8" s="15"/>
      <c r="I8" s="15"/>
    </row>
    <row r="9" spans="1:9" s="183" customFormat="1" ht="20.100000000000001" customHeight="1" x14ac:dyDescent="0.25">
      <c r="A9" s="133">
        <v>42853</v>
      </c>
      <c r="B9" s="184" t="s">
        <v>71</v>
      </c>
      <c r="C9" s="177" t="s">
        <v>13</v>
      </c>
      <c r="D9" s="177" t="s">
        <v>74</v>
      </c>
      <c r="E9" s="15"/>
      <c r="F9" s="15"/>
      <c r="G9" s="15">
        <v>2</v>
      </c>
      <c r="H9" s="15"/>
      <c r="I9" s="15"/>
    </row>
    <row r="10" spans="1:9" s="183" customFormat="1" ht="20.100000000000001" customHeight="1" x14ac:dyDescent="0.25">
      <c r="A10" s="185">
        <v>42854</v>
      </c>
      <c r="B10" s="186" t="s">
        <v>71</v>
      </c>
      <c r="C10" s="186" t="s">
        <v>75</v>
      </c>
      <c r="D10" s="186" t="s">
        <v>76</v>
      </c>
      <c r="E10" s="6">
        <v>239.25</v>
      </c>
      <c r="F10" s="6"/>
      <c r="G10" s="6"/>
      <c r="H10" s="15"/>
      <c r="I10" s="15">
        <v>47.85</v>
      </c>
    </row>
    <row r="11" spans="1:9" s="183" customFormat="1" ht="20.100000000000001" customHeight="1" x14ac:dyDescent="0.25">
      <c r="A11" s="176">
        <v>42856</v>
      </c>
      <c r="B11" s="177">
        <v>100350</v>
      </c>
      <c r="C11" s="177" t="s">
        <v>58</v>
      </c>
      <c r="D11" s="178" t="s">
        <v>59</v>
      </c>
      <c r="E11" s="15">
        <v>380</v>
      </c>
      <c r="F11" s="15"/>
      <c r="G11" s="15"/>
      <c r="H11" s="15"/>
      <c r="I11" s="179"/>
    </row>
    <row r="12" spans="1:9" s="183" customFormat="1" ht="20.100000000000001" customHeight="1" x14ac:dyDescent="0.25">
      <c r="A12" s="185">
        <v>42857</v>
      </c>
      <c r="B12" s="186" t="s">
        <v>71</v>
      </c>
      <c r="C12" s="186" t="s">
        <v>13</v>
      </c>
      <c r="D12" s="186" t="s">
        <v>72</v>
      </c>
      <c r="E12" s="6"/>
      <c r="F12" s="6"/>
      <c r="G12" s="6">
        <v>18</v>
      </c>
      <c r="H12" s="15"/>
      <c r="I12" s="15"/>
    </row>
    <row r="13" spans="1:9" s="183" customFormat="1" ht="20.100000000000001" customHeight="1" x14ac:dyDescent="0.25">
      <c r="A13" s="133">
        <v>42885</v>
      </c>
      <c r="B13" s="177" t="s">
        <v>71</v>
      </c>
      <c r="C13" s="177" t="s">
        <v>13</v>
      </c>
      <c r="D13" s="177" t="s">
        <v>73</v>
      </c>
      <c r="E13" s="15"/>
      <c r="F13" s="15"/>
      <c r="G13" s="15">
        <v>282.60000000000002</v>
      </c>
      <c r="H13" s="15"/>
      <c r="I13" s="15"/>
    </row>
    <row r="14" spans="1:9" s="183" customFormat="1" ht="20.100000000000001" customHeight="1" x14ac:dyDescent="0.25">
      <c r="A14" s="133">
        <v>42885</v>
      </c>
      <c r="B14" s="177" t="s">
        <v>71</v>
      </c>
      <c r="C14" s="177" t="s">
        <v>13</v>
      </c>
      <c r="D14" s="177" t="s">
        <v>74</v>
      </c>
      <c r="E14" s="15"/>
      <c r="F14" s="15"/>
      <c r="G14" s="15">
        <v>10</v>
      </c>
      <c r="H14" s="15"/>
      <c r="I14" s="15"/>
    </row>
    <row r="15" spans="1:9" s="183" customFormat="1" ht="20.100000000000001" customHeight="1" x14ac:dyDescent="0.25">
      <c r="A15" s="133">
        <v>42887</v>
      </c>
      <c r="B15" s="177" t="s">
        <v>71</v>
      </c>
      <c r="C15" s="177" t="s">
        <v>13</v>
      </c>
      <c r="D15" s="177" t="s">
        <v>72</v>
      </c>
      <c r="E15" s="15"/>
      <c r="F15" s="15"/>
      <c r="G15" s="15">
        <v>18</v>
      </c>
      <c r="H15" s="15"/>
      <c r="I15" s="15"/>
    </row>
    <row r="16" spans="1:9" s="183" customFormat="1" ht="20.100000000000001" customHeight="1" x14ac:dyDescent="0.25">
      <c r="A16" s="13">
        <v>42906</v>
      </c>
      <c r="B16" s="14">
        <v>100353</v>
      </c>
      <c r="C16" s="14" t="s">
        <v>64</v>
      </c>
      <c r="D16" s="96" t="s">
        <v>65</v>
      </c>
      <c r="E16" s="15">
        <v>25.96</v>
      </c>
      <c r="F16" s="15"/>
      <c r="G16" s="15"/>
      <c r="H16" s="15"/>
      <c r="I16" s="179"/>
    </row>
    <row r="17" spans="1:9" s="183" customFormat="1" ht="20.100000000000001" customHeight="1" x14ac:dyDescent="0.25">
      <c r="A17" s="133">
        <v>42916</v>
      </c>
      <c r="B17" s="177" t="s">
        <v>71</v>
      </c>
      <c r="C17" s="177" t="s">
        <v>13</v>
      </c>
      <c r="D17" s="181" t="s">
        <v>73</v>
      </c>
      <c r="E17" s="15"/>
      <c r="F17" s="15"/>
      <c r="G17" s="15">
        <v>266.60000000000002</v>
      </c>
      <c r="H17" s="15"/>
      <c r="I17" s="15"/>
    </row>
    <row r="18" spans="1:9" s="183" customFormat="1" ht="20.100000000000001" customHeight="1" x14ac:dyDescent="0.25">
      <c r="A18" s="133">
        <v>42916</v>
      </c>
      <c r="B18" s="177" t="s">
        <v>71</v>
      </c>
      <c r="C18" s="177" t="s">
        <v>73</v>
      </c>
      <c r="D18" s="177" t="s">
        <v>74</v>
      </c>
      <c r="E18" s="15"/>
      <c r="F18" s="15"/>
      <c r="G18" s="15">
        <v>5.8</v>
      </c>
      <c r="H18" s="15"/>
      <c r="I18" s="15"/>
    </row>
    <row r="19" spans="1:9" s="183" customFormat="1" ht="20.100000000000001" customHeight="1" x14ac:dyDescent="0.25">
      <c r="A19" s="176">
        <v>42919</v>
      </c>
      <c r="B19" s="177" t="s">
        <v>71</v>
      </c>
      <c r="C19" s="177" t="s">
        <v>13</v>
      </c>
      <c r="D19" s="177" t="s">
        <v>72</v>
      </c>
      <c r="E19" s="15"/>
      <c r="F19" s="15"/>
      <c r="G19" s="15">
        <v>18</v>
      </c>
      <c r="H19" s="15"/>
      <c r="I19" s="15"/>
    </row>
    <row r="20" spans="1:9" s="183" customFormat="1" ht="20.100000000000001" customHeight="1" x14ac:dyDescent="0.25">
      <c r="A20" s="176">
        <v>42921</v>
      </c>
      <c r="B20" s="177">
        <v>100351</v>
      </c>
      <c r="C20" s="177" t="s">
        <v>60</v>
      </c>
      <c r="D20" s="181" t="s">
        <v>61</v>
      </c>
      <c r="E20" s="15">
        <v>135</v>
      </c>
      <c r="F20" s="15"/>
      <c r="G20" s="15"/>
      <c r="H20" s="15"/>
      <c r="I20" s="179"/>
    </row>
    <row r="21" spans="1:9" s="183" customFormat="1" ht="20.100000000000001" customHeight="1" x14ac:dyDescent="0.25">
      <c r="A21" s="185">
        <v>42944</v>
      </c>
      <c r="B21" s="186" t="s">
        <v>71</v>
      </c>
      <c r="C21" s="186" t="s">
        <v>13</v>
      </c>
      <c r="D21" s="186" t="s">
        <v>73</v>
      </c>
      <c r="E21" s="6"/>
      <c r="F21" s="6"/>
      <c r="G21" s="6">
        <v>238.45</v>
      </c>
      <c r="H21" s="15"/>
      <c r="I21" s="15"/>
    </row>
    <row r="22" spans="1:9" s="183" customFormat="1" ht="20.100000000000001" customHeight="1" x14ac:dyDescent="0.25">
      <c r="A22" s="185">
        <v>42948</v>
      </c>
      <c r="B22" s="186">
        <v>100355</v>
      </c>
      <c r="C22" s="186" t="s">
        <v>58</v>
      </c>
      <c r="D22" s="186" t="s">
        <v>59</v>
      </c>
      <c r="E22" s="6">
        <v>380</v>
      </c>
      <c r="F22" s="6"/>
      <c r="G22" s="6"/>
      <c r="H22" s="15"/>
      <c r="I22" s="15"/>
    </row>
    <row r="23" spans="1:9" s="132" customFormat="1" ht="20.100000000000001" customHeight="1" x14ac:dyDescent="0.25">
      <c r="A23" s="131">
        <v>42948</v>
      </c>
      <c r="B23" s="28" t="s">
        <v>71</v>
      </c>
      <c r="C23" s="28" t="s">
        <v>13</v>
      </c>
      <c r="D23" s="28" t="s">
        <v>72</v>
      </c>
      <c r="E23" s="17"/>
      <c r="F23" s="17"/>
      <c r="G23" s="17">
        <v>18</v>
      </c>
      <c r="H23" s="17"/>
      <c r="I23" s="17"/>
    </row>
    <row r="24" spans="1:9" s="183" customFormat="1" ht="20.100000000000001" customHeight="1" x14ac:dyDescent="0.25">
      <c r="A24" s="133">
        <v>42969</v>
      </c>
      <c r="B24" s="177" t="s">
        <v>71</v>
      </c>
      <c r="C24" s="177" t="s">
        <v>84</v>
      </c>
      <c r="D24" s="177" t="s">
        <v>86</v>
      </c>
      <c r="E24" s="15"/>
      <c r="F24" s="15"/>
      <c r="G24" s="15"/>
      <c r="H24" s="15">
        <v>392.36</v>
      </c>
      <c r="I24" s="15">
        <v>107.64</v>
      </c>
    </row>
    <row r="25" spans="1:9" s="132" customFormat="1" ht="20.100000000000001" customHeight="1" x14ac:dyDescent="0.25">
      <c r="A25" s="131">
        <v>42970</v>
      </c>
      <c r="B25" s="28" t="s">
        <v>71</v>
      </c>
      <c r="C25" s="28" t="s">
        <v>84</v>
      </c>
      <c r="D25" s="28" t="s">
        <v>86</v>
      </c>
      <c r="E25" s="17"/>
      <c r="F25" s="17"/>
      <c r="G25" s="17"/>
      <c r="H25" s="17">
        <v>145.82</v>
      </c>
      <c r="I25" s="17"/>
    </row>
    <row r="26" spans="1:9" s="132" customFormat="1" ht="20.100000000000001" customHeight="1" x14ac:dyDescent="0.25">
      <c r="A26" s="131">
        <v>42972</v>
      </c>
      <c r="B26" s="28">
        <v>100354</v>
      </c>
      <c r="C26" s="28" t="s">
        <v>87</v>
      </c>
      <c r="D26" s="28" t="s">
        <v>88</v>
      </c>
      <c r="E26" s="17">
        <v>597.58000000000004</v>
      </c>
      <c r="F26" s="17"/>
      <c r="G26" s="17"/>
      <c r="H26" s="17"/>
      <c r="I26" s="17"/>
    </row>
    <row r="27" spans="1:9" s="132" customFormat="1" ht="20.100000000000001" customHeight="1" x14ac:dyDescent="0.25">
      <c r="A27" s="131">
        <v>42972</v>
      </c>
      <c r="B27" s="28" t="s">
        <v>71</v>
      </c>
      <c r="C27" s="28" t="s">
        <v>13</v>
      </c>
      <c r="D27" s="28" t="s">
        <v>73</v>
      </c>
      <c r="E27" s="17"/>
      <c r="F27" s="17"/>
      <c r="G27" s="17">
        <v>230.7</v>
      </c>
      <c r="H27" s="17"/>
      <c r="I27" s="17"/>
    </row>
    <row r="28" spans="1:9" s="132" customFormat="1" ht="20.100000000000001" customHeight="1" x14ac:dyDescent="0.25">
      <c r="A28" s="131"/>
      <c r="B28" s="28">
        <v>100358</v>
      </c>
      <c r="C28" s="28" t="s">
        <v>89</v>
      </c>
      <c r="D28" s="28" t="s">
        <v>90</v>
      </c>
      <c r="E28" s="17">
        <v>120</v>
      </c>
      <c r="F28" s="17"/>
      <c r="G28" s="17"/>
      <c r="H28" s="17"/>
      <c r="I28" s="17">
        <v>24</v>
      </c>
    </row>
    <row r="29" spans="1:9" s="183" customFormat="1" ht="20.100000000000001" customHeight="1" x14ac:dyDescent="0.25">
      <c r="A29" s="133">
        <v>42979</v>
      </c>
      <c r="B29" s="177" t="s">
        <v>71</v>
      </c>
      <c r="C29" s="177" t="s">
        <v>13</v>
      </c>
      <c r="D29" s="177" t="s">
        <v>72</v>
      </c>
      <c r="E29" s="15"/>
      <c r="F29" s="15"/>
      <c r="G29" s="15">
        <v>18</v>
      </c>
      <c r="H29" s="15"/>
      <c r="I29" s="15"/>
    </row>
    <row r="30" spans="1:9" s="132" customFormat="1" ht="20.100000000000001" customHeight="1" x14ac:dyDescent="0.25">
      <c r="A30" s="131"/>
      <c r="B30" s="28">
        <v>100357</v>
      </c>
      <c r="C30" s="28" t="s">
        <v>58</v>
      </c>
      <c r="D30" s="28" t="s">
        <v>59</v>
      </c>
      <c r="E30" s="17">
        <v>380</v>
      </c>
      <c r="F30" s="17"/>
      <c r="G30" s="17"/>
      <c r="H30" s="17"/>
      <c r="I30" s="17"/>
    </row>
    <row r="31" spans="1:9" s="132" customFormat="1" ht="20.100000000000001" customHeight="1" x14ac:dyDescent="0.25">
      <c r="A31" s="131"/>
      <c r="B31" s="28">
        <v>100356</v>
      </c>
      <c r="C31" s="28" t="s">
        <v>91</v>
      </c>
      <c r="D31" s="28" t="s">
        <v>92</v>
      </c>
      <c r="E31" s="17">
        <v>26.49</v>
      </c>
      <c r="F31" s="17"/>
      <c r="G31" s="17"/>
      <c r="H31" s="17"/>
      <c r="I31" s="17"/>
    </row>
    <row r="32" spans="1:9" s="132" customFormat="1" ht="20.100000000000001" customHeight="1" x14ac:dyDescent="0.25">
      <c r="A32" s="131">
        <v>43006</v>
      </c>
      <c r="B32" s="28" t="s">
        <v>71</v>
      </c>
      <c r="C32" s="28" t="s">
        <v>13</v>
      </c>
      <c r="D32" s="28" t="s">
        <v>73</v>
      </c>
      <c r="E32" s="17"/>
      <c r="F32" s="17"/>
      <c r="G32" s="17">
        <v>293.10000000000002</v>
      </c>
      <c r="H32" s="17"/>
      <c r="I32" s="17"/>
    </row>
    <row r="33" spans="1:9" s="132" customFormat="1" ht="20.100000000000001" customHeight="1" x14ac:dyDescent="0.25">
      <c r="A33" s="131">
        <v>43006</v>
      </c>
      <c r="B33" s="28" t="s">
        <v>71</v>
      </c>
      <c r="C33" s="28" t="s">
        <v>13</v>
      </c>
      <c r="D33" s="28" t="s">
        <v>74</v>
      </c>
      <c r="E33" s="17"/>
      <c r="F33" s="17"/>
      <c r="G33" s="17">
        <v>12.4</v>
      </c>
      <c r="H33" s="17"/>
      <c r="I33" s="17"/>
    </row>
    <row r="34" spans="1:9" s="132" customFormat="1" ht="20.100000000000001" customHeight="1" x14ac:dyDescent="0.25">
      <c r="A34" s="131">
        <v>43009</v>
      </c>
      <c r="B34" s="28" t="s">
        <v>71</v>
      </c>
      <c r="C34" s="28" t="s">
        <v>13</v>
      </c>
      <c r="D34" s="28" t="s">
        <v>95</v>
      </c>
      <c r="E34" s="17"/>
      <c r="F34" s="17"/>
      <c r="G34" s="17">
        <v>18</v>
      </c>
      <c r="H34" s="17"/>
      <c r="I34" s="17"/>
    </row>
    <row r="35" spans="1:9" s="132" customFormat="1" ht="20.100000000000001" customHeight="1" x14ac:dyDescent="0.25">
      <c r="A35" s="131">
        <v>43018</v>
      </c>
      <c r="B35" s="28" t="s">
        <v>71</v>
      </c>
      <c r="C35" s="28" t="s">
        <v>96</v>
      </c>
      <c r="D35" s="28" t="s">
        <v>97</v>
      </c>
      <c r="E35" s="17"/>
      <c r="F35" s="17"/>
      <c r="G35" s="17"/>
      <c r="H35" s="17">
        <v>95.83</v>
      </c>
      <c r="I35" s="17">
        <v>19.170000000000002</v>
      </c>
    </row>
    <row r="36" spans="1:9" s="132" customFormat="1" ht="20.100000000000001" customHeight="1" x14ac:dyDescent="0.25">
      <c r="A36" s="131">
        <v>43025</v>
      </c>
      <c r="B36" s="28">
        <v>100359</v>
      </c>
      <c r="C36" s="28" t="s">
        <v>58</v>
      </c>
      <c r="D36" s="28" t="s">
        <v>59</v>
      </c>
      <c r="E36" s="17">
        <v>380</v>
      </c>
      <c r="F36" s="17"/>
      <c r="G36" s="17"/>
      <c r="H36" s="17"/>
      <c r="I36" s="17"/>
    </row>
    <row r="37" spans="1:9" s="132" customFormat="1" ht="20.100000000000001" customHeight="1" x14ac:dyDescent="0.25">
      <c r="A37" s="131">
        <v>43026</v>
      </c>
      <c r="B37" s="28">
        <v>100360</v>
      </c>
      <c r="C37" s="28" t="s">
        <v>98</v>
      </c>
      <c r="D37" s="28" t="s">
        <v>99</v>
      </c>
      <c r="E37" s="17">
        <v>300</v>
      </c>
      <c r="F37" s="17"/>
      <c r="G37" s="17"/>
      <c r="H37" s="17"/>
      <c r="I37" s="17">
        <v>60</v>
      </c>
    </row>
    <row r="38" spans="1:9" s="132" customFormat="1" ht="20.100000000000001" customHeight="1" x14ac:dyDescent="0.25">
      <c r="A38" s="131">
        <v>43033</v>
      </c>
      <c r="B38" s="28" t="s">
        <v>71</v>
      </c>
      <c r="C38" s="28" t="s">
        <v>13</v>
      </c>
      <c r="D38" s="28" t="s">
        <v>73</v>
      </c>
      <c r="E38" s="17"/>
      <c r="F38" s="17"/>
      <c r="G38" s="17">
        <v>282.55</v>
      </c>
      <c r="H38" s="17"/>
      <c r="I38" s="17"/>
    </row>
    <row r="39" spans="1:9" s="132" customFormat="1" ht="20.100000000000001" customHeight="1" x14ac:dyDescent="0.25">
      <c r="A39" s="131">
        <v>43038</v>
      </c>
      <c r="B39" s="28">
        <v>100361</v>
      </c>
      <c r="C39" s="28" t="s">
        <v>100</v>
      </c>
      <c r="D39" s="28" t="s">
        <v>101</v>
      </c>
      <c r="E39" s="17">
        <v>20</v>
      </c>
      <c r="F39" s="17"/>
      <c r="G39" s="17"/>
      <c r="H39" s="17"/>
      <c r="I39" s="17"/>
    </row>
    <row r="40" spans="1:9" s="132" customFormat="1" ht="20.100000000000001" customHeight="1" x14ac:dyDescent="0.25">
      <c r="A40" s="131">
        <v>43040</v>
      </c>
      <c r="B40" s="28" t="s">
        <v>71</v>
      </c>
      <c r="C40" s="28" t="s">
        <v>13</v>
      </c>
      <c r="D40" s="28" t="s">
        <v>95</v>
      </c>
      <c r="E40" s="28"/>
      <c r="F40" s="17"/>
      <c r="G40" s="17">
        <v>18</v>
      </c>
      <c r="H40" s="17"/>
      <c r="I40" s="17"/>
    </row>
    <row r="41" spans="1:9" s="132" customFormat="1" ht="20.100000000000001" customHeight="1" x14ac:dyDescent="0.25">
      <c r="A41" s="131">
        <v>43066</v>
      </c>
      <c r="B41" s="28" t="s">
        <v>71</v>
      </c>
      <c r="C41" s="28" t="s">
        <v>13</v>
      </c>
      <c r="D41" s="28" t="s">
        <v>73</v>
      </c>
      <c r="E41" s="17"/>
      <c r="F41" s="17"/>
      <c r="G41" s="17">
        <v>256.75</v>
      </c>
      <c r="H41" s="17"/>
      <c r="I41" s="17"/>
    </row>
    <row r="42" spans="1:9" s="132" customFormat="1" ht="20.100000000000001" customHeight="1" x14ac:dyDescent="0.25">
      <c r="A42" s="131">
        <v>43070</v>
      </c>
      <c r="B42" s="28" t="s">
        <v>71</v>
      </c>
      <c r="C42" s="28" t="s">
        <v>13</v>
      </c>
      <c r="D42" s="28" t="s">
        <v>72</v>
      </c>
      <c r="E42" s="17"/>
      <c r="F42" s="17"/>
      <c r="G42" s="17">
        <v>18</v>
      </c>
      <c r="H42" s="17"/>
      <c r="I42" s="17"/>
    </row>
    <row r="43" spans="1:9" s="183" customFormat="1" ht="20.100000000000001" customHeight="1" x14ac:dyDescent="0.25">
      <c r="A43" s="133">
        <v>43073</v>
      </c>
      <c r="B43" s="190">
        <v>100364</v>
      </c>
      <c r="C43" s="177" t="s">
        <v>105</v>
      </c>
      <c r="D43" s="177" t="s">
        <v>106</v>
      </c>
      <c r="E43" s="15">
        <v>150</v>
      </c>
      <c r="F43" s="15"/>
      <c r="G43" s="15"/>
      <c r="H43" s="15"/>
      <c r="I43" s="15">
        <v>30</v>
      </c>
    </row>
    <row r="44" spans="1:9" s="132" customFormat="1" ht="20.100000000000001" customHeight="1" x14ac:dyDescent="0.25">
      <c r="A44" s="133">
        <v>43094</v>
      </c>
      <c r="B44" s="28">
        <v>100363</v>
      </c>
      <c r="C44" s="28" t="s">
        <v>58</v>
      </c>
      <c r="D44" s="28" t="s">
        <v>59</v>
      </c>
      <c r="E44" s="17">
        <v>1100</v>
      </c>
      <c r="F44" s="17"/>
      <c r="G44" s="17"/>
      <c r="H44" s="17"/>
      <c r="I44" s="17"/>
    </row>
    <row r="45" spans="1:9" s="132" customFormat="1" ht="20.100000000000001" customHeight="1" x14ac:dyDescent="0.25">
      <c r="A45" s="131">
        <v>43096</v>
      </c>
      <c r="B45" s="28" t="s">
        <v>71</v>
      </c>
      <c r="C45" s="28" t="s">
        <v>13</v>
      </c>
      <c r="D45" s="28" t="s">
        <v>73</v>
      </c>
      <c r="E45" s="17"/>
      <c r="F45" s="17"/>
      <c r="G45" s="17">
        <v>355.5</v>
      </c>
      <c r="H45" s="17"/>
      <c r="I45" s="17"/>
    </row>
    <row r="46" spans="1:9" s="132" customFormat="1" ht="20.100000000000001" customHeight="1" x14ac:dyDescent="0.25">
      <c r="A46" s="131">
        <v>43102</v>
      </c>
      <c r="B46" s="28" t="s">
        <v>71</v>
      </c>
      <c r="C46" s="28" t="s">
        <v>13</v>
      </c>
      <c r="D46" s="28" t="s">
        <v>72</v>
      </c>
      <c r="E46" s="17"/>
      <c r="F46" s="17"/>
      <c r="G46" s="17">
        <v>18</v>
      </c>
      <c r="H46" s="17"/>
      <c r="I46" s="17"/>
    </row>
    <row r="47" spans="1:9" s="132" customFormat="1" ht="20.100000000000001" customHeight="1" x14ac:dyDescent="0.25">
      <c r="A47" s="131">
        <v>43109</v>
      </c>
      <c r="B47" s="28" t="s">
        <v>71</v>
      </c>
      <c r="C47" s="28" t="s">
        <v>107</v>
      </c>
      <c r="D47" s="28" t="s">
        <v>108</v>
      </c>
      <c r="E47" s="17">
        <v>166.66</v>
      </c>
      <c r="F47" s="17"/>
      <c r="G47" s="17"/>
      <c r="H47" s="17"/>
      <c r="I47" s="17">
        <v>33.33</v>
      </c>
    </row>
    <row r="48" spans="1:9" s="132" customFormat="1" ht="20.100000000000001" customHeight="1" x14ac:dyDescent="0.25">
      <c r="A48" s="131">
        <v>43117</v>
      </c>
      <c r="B48" s="28">
        <v>100362</v>
      </c>
      <c r="C48" s="28" t="s">
        <v>109</v>
      </c>
      <c r="D48" s="28" t="s">
        <v>101</v>
      </c>
      <c r="E48" s="17">
        <v>20</v>
      </c>
      <c r="F48" s="17"/>
      <c r="G48" s="17"/>
      <c r="H48" s="17"/>
      <c r="I48" s="17"/>
    </row>
    <row r="49" spans="1:10" s="132" customFormat="1" ht="20.100000000000001" customHeight="1" x14ac:dyDescent="0.25">
      <c r="A49" s="131">
        <v>43128</v>
      </c>
      <c r="B49" s="28" t="s">
        <v>71</v>
      </c>
      <c r="C49" s="28" t="s">
        <v>13</v>
      </c>
      <c r="D49" s="28" t="s">
        <v>73</v>
      </c>
      <c r="E49" s="17"/>
      <c r="F49" s="17"/>
      <c r="G49" s="17">
        <v>247</v>
      </c>
      <c r="H49" s="17"/>
      <c r="I49" s="17"/>
    </row>
    <row r="50" spans="1:10" s="183" customFormat="1" ht="20.100000000000001" customHeight="1" x14ac:dyDescent="0.25">
      <c r="A50" s="133">
        <v>43132</v>
      </c>
      <c r="B50" s="190" t="s">
        <v>71</v>
      </c>
      <c r="C50" s="177" t="s">
        <v>112</v>
      </c>
      <c r="D50" s="177" t="s">
        <v>72</v>
      </c>
      <c r="E50" s="15"/>
      <c r="F50" s="15"/>
      <c r="G50" s="15">
        <v>18</v>
      </c>
      <c r="H50" s="15"/>
      <c r="I50" s="15"/>
    </row>
    <row r="51" spans="1:10" s="183" customFormat="1" ht="20.100000000000001" customHeight="1" x14ac:dyDescent="0.25">
      <c r="A51" s="133">
        <v>43158</v>
      </c>
      <c r="B51" s="190" t="s">
        <v>71</v>
      </c>
      <c r="C51" s="177" t="s">
        <v>13</v>
      </c>
      <c r="D51" s="177" t="s">
        <v>73</v>
      </c>
      <c r="E51" s="15"/>
      <c r="F51" s="15"/>
      <c r="G51" s="15">
        <v>227.5</v>
      </c>
      <c r="H51" s="15"/>
      <c r="I51" s="15"/>
    </row>
    <row r="52" spans="1:10" s="132" customFormat="1" ht="20.100000000000001" customHeight="1" x14ac:dyDescent="0.25">
      <c r="A52" s="131">
        <v>43160</v>
      </c>
      <c r="B52" s="28" t="s">
        <v>71</v>
      </c>
      <c r="C52" s="28" t="s">
        <v>13</v>
      </c>
      <c r="D52" s="28" t="s">
        <v>72</v>
      </c>
      <c r="E52" s="17"/>
      <c r="F52" s="17"/>
      <c r="G52" s="17">
        <v>18</v>
      </c>
      <c r="H52" s="17"/>
      <c r="I52" s="17"/>
    </row>
    <row r="53" spans="1:10" s="132" customFormat="1" ht="20.100000000000001" customHeight="1" x14ac:dyDescent="0.25">
      <c r="A53" s="131">
        <v>43172</v>
      </c>
      <c r="B53" s="28">
        <v>100365</v>
      </c>
      <c r="C53" s="28" t="s">
        <v>105</v>
      </c>
      <c r="D53" s="28" t="s">
        <v>106</v>
      </c>
      <c r="E53" s="17">
        <v>75</v>
      </c>
      <c r="F53" s="17"/>
      <c r="G53" s="17"/>
      <c r="H53" s="17"/>
      <c r="I53" s="17">
        <v>15</v>
      </c>
    </row>
    <row r="54" spans="1:10" s="132" customFormat="1" ht="20.100000000000001" customHeight="1" x14ac:dyDescent="0.25">
      <c r="A54" s="131"/>
      <c r="B54" s="28"/>
      <c r="C54" s="28"/>
      <c r="D54" s="28"/>
      <c r="E54" s="17"/>
      <c r="F54" s="17"/>
      <c r="G54" s="17"/>
      <c r="H54" s="17"/>
      <c r="I54" s="17"/>
    </row>
    <row r="55" spans="1:10" s="132" customFormat="1" ht="20.100000000000001" customHeight="1" x14ac:dyDescent="0.25">
      <c r="A55" s="131"/>
      <c r="B55" s="28"/>
      <c r="C55" s="28"/>
      <c r="D55" s="28"/>
      <c r="E55" s="17"/>
      <c r="F55" s="17"/>
      <c r="G55" s="17"/>
      <c r="H55" s="17"/>
      <c r="I55" s="17"/>
    </row>
    <row r="56" spans="1:10" s="132" customFormat="1" ht="20.100000000000001" customHeight="1" x14ac:dyDescent="0.25">
      <c r="A56" s="131"/>
      <c r="B56" s="28"/>
      <c r="C56" s="28"/>
      <c r="D56" s="28"/>
      <c r="E56" s="17"/>
      <c r="F56" s="17"/>
      <c r="G56" s="17"/>
      <c r="H56" s="17"/>
      <c r="I56" s="17"/>
    </row>
    <row r="57" spans="1:10" ht="20.100000000000001" customHeight="1" x14ac:dyDescent="0.25">
      <c r="A57" s="29"/>
      <c r="B57" s="30"/>
      <c r="C57" s="30"/>
      <c r="D57" s="30"/>
      <c r="E57" s="34"/>
      <c r="F57" s="34"/>
      <c r="G57" s="34"/>
      <c r="H57" s="41"/>
      <c r="I57" s="41"/>
    </row>
    <row r="58" spans="1:10" ht="20.100000000000001" customHeight="1" thickBot="1" x14ac:dyDescent="0.3">
      <c r="A58" s="12"/>
      <c r="B58" s="12"/>
      <c r="C58" s="12"/>
      <c r="D58" s="12"/>
      <c r="E58" s="35">
        <f>SUM(E3:E57)</f>
        <v>4866.26</v>
      </c>
      <c r="F58" s="35">
        <f>SUM(F3:F57)</f>
        <v>125</v>
      </c>
      <c r="G58" s="35">
        <f>SUM(G3:G57)</f>
        <v>3178.95</v>
      </c>
      <c r="H58" s="191">
        <f>SUM(H3:H57)</f>
        <v>634.0100000000001</v>
      </c>
      <c r="I58" s="192">
        <f>SUM(I3:I57)</f>
        <v>411.05</v>
      </c>
      <c r="J58" s="207">
        <f>SUM(E58:I58)</f>
        <v>9215.2699999999986</v>
      </c>
    </row>
    <row r="59" spans="1:10" ht="20.100000000000001" customHeight="1" thickTop="1" x14ac:dyDescent="0.25">
      <c r="A59" s="12"/>
      <c r="B59" s="12"/>
      <c r="C59" s="12"/>
      <c r="D59" s="12"/>
      <c r="E59" s="20"/>
      <c r="F59" s="20"/>
      <c r="G59" s="20"/>
      <c r="H59" s="20"/>
      <c r="I59" s="20"/>
    </row>
    <row r="60" spans="1:10" ht="20.100000000000001" customHeight="1" x14ac:dyDescent="0.25">
      <c r="A60" s="12"/>
      <c r="B60" s="12"/>
      <c r="C60" s="12"/>
      <c r="D60" s="12"/>
      <c r="E60" s="20"/>
      <c r="F60" s="20"/>
      <c r="G60" s="20"/>
      <c r="H60" s="20"/>
      <c r="I60" s="20"/>
    </row>
    <row r="61" spans="1:10" ht="15.75" x14ac:dyDescent="0.25">
      <c r="A61" s="12"/>
      <c r="B61" s="12"/>
      <c r="C61" s="12"/>
      <c r="D61" s="12"/>
      <c r="E61" s="12"/>
      <c r="F61" s="12"/>
      <c r="G61" s="12"/>
      <c r="H61" s="20"/>
      <c r="I61" s="20"/>
    </row>
  </sheetData>
  <sortState ref="A3:I23">
    <sortCondition ref="A3:A23"/>
  </sortState>
  <printOptions gridLines="1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1"/>
  <sheetViews>
    <sheetView view="pageLayout" zoomScale="69" zoomScaleNormal="66" zoomScalePageLayoutView="69" workbookViewId="0">
      <selection activeCell="C3" sqref="C3:I3"/>
    </sheetView>
  </sheetViews>
  <sheetFormatPr defaultRowHeight="15" x14ac:dyDescent="0.25"/>
  <cols>
    <col min="1" max="1" width="19.140625" style="146" customWidth="1"/>
    <col min="2" max="2" width="15.85546875" style="142" customWidth="1"/>
    <col min="3" max="3" width="19.28515625" style="142" customWidth="1"/>
    <col min="4" max="4" width="21.140625" style="142" customWidth="1"/>
    <col min="5" max="5" width="14.85546875" style="142" customWidth="1"/>
    <col min="6" max="6" width="29.140625" style="156" customWidth="1"/>
    <col min="7" max="7" width="16.7109375" style="142" customWidth="1"/>
    <col min="8" max="8" width="16.140625" style="142" customWidth="1"/>
    <col min="9" max="9" width="22.42578125" style="142" customWidth="1"/>
    <col min="10" max="10" width="9.140625" style="142"/>
    <col min="11" max="11" width="12.7109375" style="142" customWidth="1"/>
    <col min="12" max="16384" width="9.140625" style="142"/>
  </cols>
  <sheetData>
    <row r="1" spans="1:16" ht="21" thickBot="1" x14ac:dyDescent="0.35">
      <c r="A1" s="215" t="s">
        <v>55</v>
      </c>
      <c r="B1" s="216"/>
      <c r="C1" s="216"/>
      <c r="D1" s="216"/>
      <c r="E1" s="216"/>
      <c r="F1" s="216"/>
      <c r="G1" s="216"/>
      <c r="H1" s="216"/>
      <c r="I1" s="216"/>
    </row>
    <row r="2" spans="1:16" ht="18" x14ac:dyDescent="0.25">
      <c r="A2" s="157" t="s">
        <v>7</v>
      </c>
      <c r="B2" s="158" t="s">
        <v>37</v>
      </c>
      <c r="C2" s="217" t="s">
        <v>38</v>
      </c>
      <c r="D2" s="218"/>
      <c r="E2" s="218"/>
      <c r="F2" s="218"/>
      <c r="G2" s="218"/>
      <c r="H2" s="218"/>
      <c r="I2" s="218"/>
      <c r="J2" s="143"/>
      <c r="K2" s="143"/>
      <c r="L2" s="143"/>
      <c r="M2" s="143"/>
    </row>
    <row r="3" spans="1:16" ht="18.75" thickBot="1" x14ac:dyDescent="0.3">
      <c r="A3" s="144" t="s">
        <v>39</v>
      </c>
      <c r="B3" s="159"/>
      <c r="C3" s="217" t="s">
        <v>145</v>
      </c>
      <c r="D3" s="218"/>
      <c r="E3" s="218"/>
      <c r="F3" s="218"/>
      <c r="G3" s="218"/>
      <c r="H3" s="218"/>
      <c r="I3" s="218"/>
      <c r="J3" s="143"/>
      <c r="K3" s="143"/>
      <c r="L3" s="143"/>
      <c r="M3" s="143"/>
    </row>
    <row r="4" spans="1:16" ht="18.75" thickBot="1" x14ac:dyDescent="0.3">
      <c r="A4" s="145" t="s">
        <v>40</v>
      </c>
      <c r="B4" s="160">
        <f>SUM(B3:B3)</f>
        <v>0</v>
      </c>
      <c r="C4" s="219"/>
      <c r="D4" s="220"/>
      <c r="E4" s="220"/>
      <c r="F4" s="220"/>
      <c r="G4" s="220"/>
      <c r="H4" s="220"/>
      <c r="I4" s="220"/>
      <c r="J4" s="143"/>
      <c r="K4" s="143"/>
      <c r="L4" s="143"/>
      <c r="M4" s="143"/>
    </row>
    <row r="5" spans="1:16" x14ac:dyDescent="0.25">
      <c r="C5" s="221"/>
      <c r="D5" s="221"/>
      <c r="E5" s="221"/>
      <c r="F5" s="221"/>
      <c r="G5" s="221"/>
      <c r="H5" s="221"/>
      <c r="I5" s="221"/>
      <c r="J5" s="143"/>
      <c r="K5" s="143"/>
      <c r="L5" s="143"/>
      <c r="M5" s="143"/>
    </row>
    <row r="6" spans="1:16" s="147" customFormat="1" ht="31.5" x14ac:dyDescent="0.25">
      <c r="A6" s="161" t="s">
        <v>41</v>
      </c>
      <c r="B6" s="162" t="s">
        <v>42</v>
      </c>
      <c r="C6" s="162" t="s">
        <v>43</v>
      </c>
      <c r="D6" s="162" t="s">
        <v>44</v>
      </c>
      <c r="E6" s="162" t="s">
        <v>45</v>
      </c>
      <c r="F6" s="163" t="s">
        <v>4</v>
      </c>
      <c r="G6" s="164" t="s">
        <v>116</v>
      </c>
      <c r="H6" s="162" t="s">
        <v>46</v>
      </c>
      <c r="I6" s="162" t="s">
        <v>47</v>
      </c>
      <c r="J6" s="165"/>
      <c r="K6" s="165"/>
      <c r="L6" s="165"/>
      <c r="M6" s="165"/>
      <c r="N6" s="197"/>
      <c r="O6" s="197"/>
      <c r="P6" s="196"/>
    </row>
    <row r="7" spans="1:16" s="148" customFormat="1" ht="69" customHeight="1" x14ac:dyDescent="0.2">
      <c r="A7" s="166"/>
      <c r="B7" s="167"/>
      <c r="C7" s="168"/>
      <c r="D7" s="168"/>
      <c r="E7" s="168"/>
      <c r="F7" s="168"/>
      <c r="G7" s="169"/>
      <c r="H7" s="170"/>
      <c r="I7" s="169"/>
      <c r="J7" s="19"/>
      <c r="K7" s="19"/>
      <c r="L7" s="19"/>
      <c r="M7" s="32"/>
    </row>
    <row r="8" spans="1:16" s="149" customFormat="1" x14ac:dyDescent="0.2">
      <c r="A8" s="171">
        <v>3097400</v>
      </c>
      <c r="B8" s="172">
        <v>42802</v>
      </c>
      <c r="C8" s="171" t="s">
        <v>113</v>
      </c>
      <c r="D8" s="166" t="s">
        <v>114</v>
      </c>
      <c r="E8" s="67">
        <v>100348</v>
      </c>
      <c r="F8" s="168" t="s">
        <v>115</v>
      </c>
      <c r="G8" s="56">
        <v>73.319999999999993</v>
      </c>
      <c r="H8" s="56">
        <v>14.66</v>
      </c>
      <c r="I8" s="56">
        <v>87.98</v>
      </c>
      <c r="J8" s="19"/>
      <c r="K8" s="19"/>
      <c r="L8" s="37"/>
      <c r="M8" s="43"/>
    </row>
    <row r="9" spans="1:16" s="149" customFormat="1" ht="30" x14ac:dyDescent="0.2">
      <c r="A9" s="171">
        <v>3096818</v>
      </c>
      <c r="B9" s="172">
        <v>42828</v>
      </c>
      <c r="C9" s="171" t="s">
        <v>113</v>
      </c>
      <c r="D9" s="166" t="s">
        <v>114</v>
      </c>
      <c r="E9" s="67">
        <v>100349</v>
      </c>
      <c r="F9" s="168" t="s">
        <v>117</v>
      </c>
      <c r="G9" s="56">
        <v>202</v>
      </c>
      <c r="H9" s="56">
        <v>40.4</v>
      </c>
      <c r="I9" s="56">
        <v>242.4</v>
      </c>
      <c r="J9" s="19"/>
      <c r="K9" s="19"/>
      <c r="L9" s="37"/>
      <c r="M9" s="43"/>
    </row>
    <row r="10" spans="1:16" s="149" customFormat="1" ht="30" x14ac:dyDescent="0.2">
      <c r="A10" s="171" t="s">
        <v>129</v>
      </c>
      <c r="B10" s="172">
        <v>42844</v>
      </c>
      <c r="C10" s="171" t="s">
        <v>118</v>
      </c>
      <c r="D10" s="166" t="s">
        <v>119</v>
      </c>
      <c r="E10" s="67" t="s">
        <v>120</v>
      </c>
      <c r="F10" s="168" t="s">
        <v>121</v>
      </c>
      <c r="G10" s="56">
        <v>239.25</v>
      </c>
      <c r="H10" s="56">
        <v>47.85</v>
      </c>
      <c r="I10" s="56">
        <v>287.10000000000002</v>
      </c>
      <c r="J10" s="19"/>
      <c r="K10" s="19"/>
      <c r="L10" s="37"/>
      <c r="M10" s="43"/>
    </row>
    <row r="11" spans="1:16" s="149" customFormat="1" ht="30" x14ac:dyDescent="0.2">
      <c r="A11" s="171" t="s">
        <v>128</v>
      </c>
      <c r="B11" s="172">
        <v>42843</v>
      </c>
      <c r="C11" s="171" t="s">
        <v>122</v>
      </c>
      <c r="D11" s="166" t="s">
        <v>123</v>
      </c>
      <c r="E11" s="67">
        <v>100352</v>
      </c>
      <c r="F11" s="168" t="s">
        <v>124</v>
      </c>
      <c r="G11" s="56">
        <v>95</v>
      </c>
      <c r="H11" s="56">
        <v>19</v>
      </c>
      <c r="I11" s="56">
        <v>114</v>
      </c>
      <c r="J11" s="19"/>
      <c r="K11" s="19"/>
      <c r="L11" s="37"/>
      <c r="M11" s="43"/>
    </row>
    <row r="12" spans="1:16" s="149" customFormat="1" x14ac:dyDescent="0.2">
      <c r="A12" s="171">
        <v>8471</v>
      </c>
      <c r="B12" s="172">
        <v>42947</v>
      </c>
      <c r="C12" s="172" t="s">
        <v>125</v>
      </c>
      <c r="D12" s="173" t="s">
        <v>126</v>
      </c>
      <c r="E12" s="67">
        <v>100358</v>
      </c>
      <c r="F12" s="168" t="s">
        <v>127</v>
      </c>
      <c r="G12" s="56">
        <v>120</v>
      </c>
      <c r="H12" s="56">
        <v>24</v>
      </c>
      <c r="I12" s="56">
        <v>144</v>
      </c>
      <c r="J12" s="19"/>
      <c r="K12" s="19"/>
      <c r="L12" s="37"/>
      <c r="M12" s="43"/>
    </row>
    <row r="13" spans="1:16" s="149" customFormat="1" x14ac:dyDescent="0.2">
      <c r="A13" s="171">
        <v>11212788</v>
      </c>
      <c r="B13" s="172"/>
      <c r="C13" s="172"/>
      <c r="D13" s="173" t="s">
        <v>130</v>
      </c>
      <c r="E13" s="67" t="s">
        <v>71</v>
      </c>
      <c r="F13" s="168" t="s">
        <v>131</v>
      </c>
      <c r="G13" s="56">
        <v>95.83</v>
      </c>
      <c r="H13" s="56">
        <v>19.170000000000002</v>
      </c>
      <c r="I13" s="56">
        <v>115</v>
      </c>
      <c r="J13" s="19"/>
      <c r="K13" s="19"/>
      <c r="L13" s="37"/>
      <c r="M13" s="43"/>
    </row>
    <row r="14" spans="1:16" s="149" customFormat="1" x14ac:dyDescent="0.2">
      <c r="A14" s="171">
        <v>190368639</v>
      </c>
      <c r="B14" s="172">
        <v>42970</v>
      </c>
      <c r="C14" s="172" t="s">
        <v>132</v>
      </c>
      <c r="D14" s="173" t="s">
        <v>133</v>
      </c>
      <c r="E14" s="67" t="s">
        <v>71</v>
      </c>
      <c r="F14" s="168" t="s">
        <v>134</v>
      </c>
      <c r="G14" s="56">
        <v>538.17999999999995</v>
      </c>
      <c r="H14" s="56">
        <v>107.64</v>
      </c>
      <c r="I14" s="56">
        <v>645.82000000000005</v>
      </c>
      <c r="J14" s="19"/>
      <c r="K14" s="19"/>
      <c r="L14" s="37"/>
      <c r="M14" s="43"/>
    </row>
    <row r="15" spans="1:16" s="149" customFormat="1" x14ac:dyDescent="0.2">
      <c r="A15" s="171">
        <v>100001214</v>
      </c>
      <c r="B15" s="172">
        <v>43017</v>
      </c>
      <c r="C15" s="172" t="s">
        <v>135</v>
      </c>
      <c r="D15" s="173" t="s">
        <v>81</v>
      </c>
      <c r="E15" s="67">
        <v>100364</v>
      </c>
      <c r="F15" s="168" t="s">
        <v>136</v>
      </c>
      <c r="G15" s="56">
        <v>150</v>
      </c>
      <c r="H15" s="56">
        <v>30</v>
      </c>
      <c r="I15" s="56">
        <v>180</v>
      </c>
      <c r="J15" s="19"/>
      <c r="K15" s="19"/>
      <c r="L15" s="37"/>
      <c r="M15" s="43"/>
    </row>
    <row r="16" spans="1:16" s="149" customFormat="1" ht="30" x14ac:dyDescent="0.2">
      <c r="A16" s="171">
        <v>302533</v>
      </c>
      <c r="B16" s="172">
        <v>43110</v>
      </c>
      <c r="C16" s="172" t="s">
        <v>137</v>
      </c>
      <c r="D16" s="173" t="s">
        <v>138</v>
      </c>
      <c r="E16" s="67" t="s">
        <v>71</v>
      </c>
      <c r="F16" s="168" t="s">
        <v>108</v>
      </c>
      <c r="G16" s="56">
        <v>166.66</v>
      </c>
      <c r="H16" s="56">
        <v>33.33</v>
      </c>
      <c r="I16" s="56">
        <v>199.99</v>
      </c>
      <c r="J16" s="19"/>
      <c r="K16" s="19"/>
      <c r="L16" s="37"/>
      <c r="M16" s="43"/>
    </row>
    <row r="17" spans="1:13" s="149" customFormat="1" x14ac:dyDescent="0.2">
      <c r="A17" s="171" t="s">
        <v>139</v>
      </c>
      <c r="B17" s="172">
        <v>42977</v>
      </c>
      <c r="C17" s="172" t="s">
        <v>140</v>
      </c>
      <c r="D17" s="173" t="s">
        <v>141</v>
      </c>
      <c r="E17" s="67">
        <v>100360</v>
      </c>
      <c r="F17" s="168" t="s">
        <v>142</v>
      </c>
      <c r="G17" s="56">
        <v>300</v>
      </c>
      <c r="H17" s="56">
        <v>60</v>
      </c>
      <c r="I17" s="56">
        <v>360</v>
      </c>
      <c r="J17" s="19"/>
      <c r="K17" s="19"/>
      <c r="L17" s="37"/>
      <c r="M17" s="43"/>
    </row>
    <row r="18" spans="1:13" s="206" customFormat="1" x14ac:dyDescent="0.2">
      <c r="A18" s="203">
        <v>100001493</v>
      </c>
      <c r="B18" s="204">
        <v>43136</v>
      </c>
      <c r="C18" s="203" t="s">
        <v>135</v>
      </c>
      <c r="D18" s="203" t="s">
        <v>81</v>
      </c>
      <c r="E18" s="203">
        <v>100365</v>
      </c>
      <c r="F18" s="205" t="s">
        <v>136</v>
      </c>
      <c r="G18" s="203">
        <v>75</v>
      </c>
      <c r="H18" s="203">
        <v>15</v>
      </c>
      <c r="I18" s="203">
        <v>90</v>
      </c>
    </row>
    <row r="19" spans="1:13" x14ac:dyDescent="0.25">
      <c r="A19" s="150"/>
      <c r="B19" s="151"/>
      <c r="C19" s="151"/>
      <c r="D19" s="151"/>
      <c r="E19" s="151"/>
      <c r="F19" s="152"/>
      <c r="G19" s="151"/>
      <c r="H19" s="151"/>
      <c r="I19" s="151"/>
    </row>
    <row r="20" spans="1:13" ht="15.75" thickBot="1" x14ac:dyDescent="0.3">
      <c r="A20" s="150"/>
      <c r="B20" s="151"/>
      <c r="C20" s="151"/>
      <c r="D20" s="151"/>
      <c r="E20" s="151"/>
      <c r="F20" s="202" t="s">
        <v>27</v>
      </c>
      <c r="G20" s="153">
        <f>SUM(G7:G19)</f>
        <v>2055.2399999999998</v>
      </c>
      <c r="H20" s="154">
        <f>SUM(H7:H19)</f>
        <v>411.04999999999995</v>
      </c>
      <c r="I20" s="155">
        <f>SUM(I7:I19)</f>
        <v>2466.29</v>
      </c>
    </row>
    <row r="21" spans="1:13" ht="15.75" thickTop="1" x14ac:dyDescent="0.25"/>
  </sheetData>
  <mergeCells count="5">
    <mergeCell ref="A1:I1"/>
    <mergeCell ref="C2:I2"/>
    <mergeCell ref="C3:I3"/>
    <mergeCell ref="C4:I4"/>
    <mergeCell ref="C5:I5"/>
  </mergeCells>
  <printOptions gridLines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Header>&amp;C&amp;"Arial,Bold"&amp;20&amp;K92D050Redmire Parish  VAT 2017/18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7"/>
  <sheetViews>
    <sheetView view="pageLayout" zoomScaleNormal="100" workbookViewId="0">
      <selection activeCell="G10" sqref="G10"/>
    </sheetView>
  </sheetViews>
  <sheetFormatPr defaultRowHeight="15" x14ac:dyDescent="0.25"/>
  <cols>
    <col min="1" max="1" width="27.7109375" style="208" customWidth="1"/>
    <col min="2" max="2" width="19.7109375" customWidth="1"/>
    <col min="3" max="3" width="15.5703125" customWidth="1"/>
    <col min="4" max="4" width="13.28515625" customWidth="1"/>
    <col min="5" max="5" width="9.28515625" customWidth="1"/>
    <col min="6" max="6" width="31.85546875" customWidth="1"/>
    <col min="7" max="7" width="9.140625" style="73"/>
  </cols>
  <sheetData>
    <row r="1" spans="1:7" ht="15.75" thickBot="1" x14ac:dyDescent="0.3"/>
    <row r="2" spans="1:7" ht="15.75" thickBot="1" x14ac:dyDescent="0.3">
      <c r="A2" s="209" t="s">
        <v>57</v>
      </c>
      <c r="B2" s="90">
        <v>12.79</v>
      </c>
    </row>
    <row r="4" spans="1:7" x14ac:dyDescent="0.25">
      <c r="A4" s="210" t="s">
        <v>1</v>
      </c>
      <c r="B4" s="79" t="s">
        <v>48</v>
      </c>
      <c r="C4" s="79" t="s">
        <v>49</v>
      </c>
      <c r="D4" s="79"/>
      <c r="E4" s="79"/>
      <c r="F4" s="79"/>
      <c r="G4" s="80"/>
    </row>
    <row r="5" spans="1:7" x14ac:dyDescent="0.25">
      <c r="A5" s="211" t="s">
        <v>143</v>
      </c>
      <c r="B5" s="76">
        <v>3.9</v>
      </c>
      <c r="C5" s="76"/>
      <c r="D5" s="76"/>
      <c r="E5" s="1"/>
      <c r="F5" s="81"/>
      <c r="G5" s="76">
        <v>3.9</v>
      </c>
    </row>
    <row r="6" spans="1:7" x14ac:dyDescent="0.25">
      <c r="A6" s="211">
        <v>43167</v>
      </c>
      <c r="B6" s="76">
        <v>2.4</v>
      </c>
      <c r="C6" s="76"/>
      <c r="D6" s="76"/>
      <c r="E6" s="1"/>
      <c r="F6" s="81"/>
      <c r="G6" s="76">
        <v>2.4</v>
      </c>
    </row>
    <row r="7" spans="1:7" x14ac:dyDescent="0.25">
      <c r="A7" s="211"/>
      <c r="B7" s="76"/>
      <c r="C7" s="76"/>
      <c r="D7" s="76"/>
      <c r="E7" s="1"/>
      <c r="F7" s="81"/>
      <c r="G7" s="76"/>
    </row>
    <row r="8" spans="1:7" ht="15.75" thickBot="1" x14ac:dyDescent="0.3">
      <c r="A8" s="211"/>
      <c r="B8" s="83"/>
      <c r="C8" s="83"/>
      <c r="D8" s="76"/>
      <c r="E8" s="1"/>
      <c r="F8" s="81"/>
      <c r="G8" s="76"/>
    </row>
    <row r="9" spans="1:7" ht="15.75" thickBot="1" x14ac:dyDescent="0.3">
      <c r="A9" s="212"/>
      <c r="B9" s="85"/>
      <c r="C9" s="86"/>
      <c r="D9" s="82"/>
      <c r="E9" s="1"/>
      <c r="F9" s="97"/>
      <c r="G9" s="98"/>
    </row>
    <row r="10" spans="1:7" x14ac:dyDescent="0.25">
      <c r="A10" s="97"/>
      <c r="B10" s="84"/>
      <c r="C10" s="84"/>
      <c r="D10" s="76"/>
      <c r="E10" s="1"/>
      <c r="F10" s="1"/>
      <c r="G10" s="109">
        <f>SUM(G5:G9)</f>
        <v>6.3</v>
      </c>
    </row>
    <row r="13" spans="1:7" x14ac:dyDescent="0.25">
      <c r="F13" t="s">
        <v>50</v>
      </c>
      <c r="G13" s="73">
        <f>SUM(B2)</f>
        <v>12.79</v>
      </c>
    </row>
    <row r="14" spans="1:7" x14ac:dyDescent="0.25">
      <c r="F14" t="s">
        <v>51</v>
      </c>
      <c r="G14" s="73">
        <v>6.3</v>
      </c>
    </row>
    <row r="15" spans="1:7" ht="15.75" thickBot="1" x14ac:dyDescent="0.3">
      <c r="F15" s="110" t="s">
        <v>22</v>
      </c>
      <c r="G15" s="77">
        <f>SUM(G13-G14)</f>
        <v>6.4899999999999993</v>
      </c>
    </row>
    <row r="16" spans="1:7" ht="15.75" thickBot="1" x14ac:dyDescent="0.3">
      <c r="F16" s="175" t="s">
        <v>35</v>
      </c>
      <c r="G16" s="90">
        <f>SUM(C10)</f>
        <v>0</v>
      </c>
    </row>
    <row r="17" spans="6:7" x14ac:dyDescent="0.25">
      <c r="F17" s="175" t="s">
        <v>18</v>
      </c>
      <c r="G17" s="73">
        <f>SUM(G15+G16)</f>
        <v>6.4899999999999993</v>
      </c>
    </row>
  </sheetData>
  <pageMargins left="0.7" right="0.7" top="0.75" bottom="0.75" header="0.3" footer="0.3"/>
  <pageSetup paperSize="9" orientation="landscape" r:id="rId1"/>
  <headerFooter>
    <oddHeader>&amp;C&amp;"Arial,Bold"&amp;20&amp;K92D050Redmire Parish Council Petty Cash Reconciliation 2017/18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tabSelected="1" view="pageLayout" topLeftCell="A2" zoomScaleNormal="100" workbookViewId="0">
      <selection activeCell="D4" sqref="D4"/>
    </sheetView>
  </sheetViews>
  <sheetFormatPr defaultRowHeight="15" x14ac:dyDescent="0.25"/>
  <cols>
    <col min="1" max="1" width="14.28515625" customWidth="1"/>
    <col min="2" max="2" width="14.85546875" customWidth="1"/>
    <col min="3" max="3" width="24.140625" customWidth="1"/>
    <col min="4" max="4" width="26" customWidth="1"/>
  </cols>
  <sheetData>
    <row r="1" spans="1:5" ht="15.75" x14ac:dyDescent="0.25">
      <c r="B1" s="222" t="s">
        <v>14</v>
      </c>
      <c r="C1" s="222"/>
      <c r="D1" s="222"/>
      <c r="E1" s="222"/>
    </row>
    <row r="2" spans="1:5" ht="15.75" x14ac:dyDescent="0.25">
      <c r="B2" s="3"/>
      <c r="C2" s="2"/>
      <c r="D2" s="3"/>
      <c r="E2" s="3"/>
    </row>
    <row r="3" spans="1:5" ht="15.75" x14ac:dyDescent="0.25">
      <c r="A3" t="s">
        <v>0</v>
      </c>
      <c r="B3" s="3"/>
      <c r="C3" s="75" t="s">
        <v>15</v>
      </c>
      <c r="D3" s="87">
        <v>179.73</v>
      </c>
      <c r="E3" s="3"/>
    </row>
    <row r="4" spans="1:5" ht="15.75" x14ac:dyDescent="0.25">
      <c r="B4" s="3"/>
      <c r="C4" s="75" t="s">
        <v>6</v>
      </c>
      <c r="D4" s="10">
        <v>0.04</v>
      </c>
      <c r="E4" s="3"/>
    </row>
    <row r="5" spans="1:5" ht="15.75" x14ac:dyDescent="0.25">
      <c r="B5" s="3"/>
      <c r="C5" s="9" t="s">
        <v>146</v>
      </c>
      <c r="D5" s="10">
        <v>204.13</v>
      </c>
      <c r="E5" s="3"/>
    </row>
    <row r="6" spans="1:5" ht="15.75" x14ac:dyDescent="0.25">
      <c r="B6" s="3"/>
      <c r="C6" s="9"/>
      <c r="D6" s="10"/>
      <c r="E6" s="3"/>
    </row>
    <row r="7" spans="1:5" ht="15.75" x14ac:dyDescent="0.25">
      <c r="B7" s="3"/>
      <c r="C7" s="9"/>
      <c r="D7" s="10"/>
      <c r="E7" s="3"/>
    </row>
    <row r="8" spans="1:5" ht="15.75" x14ac:dyDescent="0.25">
      <c r="B8" s="3"/>
      <c r="C8" s="9"/>
      <c r="D8" s="10"/>
      <c r="E8" s="3"/>
    </row>
    <row r="9" spans="1:5" ht="15.75" x14ac:dyDescent="0.25">
      <c r="B9" s="3"/>
      <c r="C9" s="9"/>
      <c r="D9" s="10"/>
      <c r="E9" s="3"/>
    </row>
    <row r="10" spans="1:5" ht="15.75" x14ac:dyDescent="0.25">
      <c r="B10" s="3"/>
      <c r="C10" s="9"/>
      <c r="D10" s="10"/>
      <c r="E10" s="3"/>
    </row>
    <row r="11" spans="1:5" ht="15.75" x14ac:dyDescent="0.25">
      <c r="B11" s="3"/>
      <c r="C11" s="9"/>
      <c r="D11" s="10"/>
      <c r="E11" s="3"/>
    </row>
    <row r="12" spans="1:5" ht="15.75" x14ac:dyDescent="0.25">
      <c r="B12" s="3"/>
      <c r="C12" s="9"/>
      <c r="D12" s="10"/>
      <c r="E12" s="3"/>
    </row>
    <row r="13" spans="1:5" ht="15.75" x14ac:dyDescent="0.25">
      <c r="B13" s="3"/>
      <c r="C13" s="11"/>
      <c r="D13" s="88">
        <f>SUM(D3:D12)</f>
        <v>383.9</v>
      </c>
      <c r="E13" s="3"/>
    </row>
    <row r="14" spans="1:5" ht="15.75" x14ac:dyDescent="0.25">
      <c r="B14" s="3"/>
      <c r="C14" s="2"/>
      <c r="D14" s="4"/>
      <c r="E14" s="3"/>
    </row>
    <row r="15" spans="1:5" ht="15.75" thickBot="1" x14ac:dyDescent="0.3">
      <c r="A15" s="74" t="s">
        <v>9</v>
      </c>
    </row>
    <row r="16" spans="1:5" ht="15.75" thickBot="1" x14ac:dyDescent="0.3">
      <c r="A16" s="106" t="s">
        <v>1</v>
      </c>
      <c r="B16" s="107" t="s">
        <v>16</v>
      </c>
      <c r="C16" s="106" t="s">
        <v>17</v>
      </c>
      <c r="D16" s="108"/>
    </row>
    <row r="17" spans="1:4" x14ac:dyDescent="0.25">
      <c r="A17" s="103">
        <v>43017</v>
      </c>
      <c r="B17" s="199">
        <v>100362</v>
      </c>
      <c r="C17" s="198">
        <v>20</v>
      </c>
      <c r="D17" s="100" t="s">
        <v>109</v>
      </c>
    </row>
    <row r="18" spans="1:4" x14ac:dyDescent="0.25">
      <c r="A18" s="103">
        <v>43017</v>
      </c>
      <c r="B18" s="199">
        <v>100361</v>
      </c>
      <c r="C18" s="198">
        <v>20</v>
      </c>
      <c r="D18" s="100" t="s">
        <v>111</v>
      </c>
    </row>
    <row r="19" spans="1:4" x14ac:dyDescent="0.25">
      <c r="A19" s="104"/>
      <c r="B19" s="199"/>
      <c r="C19" s="104"/>
      <c r="D19" s="100"/>
    </row>
    <row r="20" spans="1:4" x14ac:dyDescent="0.25">
      <c r="A20" s="104"/>
      <c r="B20" s="199"/>
      <c r="C20" s="104"/>
      <c r="D20" s="100"/>
    </row>
    <row r="21" spans="1:4" x14ac:dyDescent="0.25">
      <c r="A21" s="104"/>
      <c r="B21" s="199"/>
      <c r="C21" s="104"/>
      <c r="D21" s="100"/>
    </row>
    <row r="22" spans="1:4" x14ac:dyDescent="0.25">
      <c r="A22" s="104"/>
      <c r="B22" s="102"/>
      <c r="C22" s="104"/>
      <c r="D22" s="100"/>
    </row>
    <row r="23" spans="1:4" ht="15.75" thickBot="1" x14ac:dyDescent="0.3">
      <c r="A23" s="104"/>
      <c r="B23" s="102"/>
      <c r="C23" s="104"/>
      <c r="D23" s="100"/>
    </row>
    <row r="24" spans="1:4" ht="15.75" thickBot="1" x14ac:dyDescent="0.3">
      <c r="A24" s="105"/>
      <c r="B24" s="101"/>
      <c r="C24" s="200">
        <f>SUM(C17:C22)</f>
        <v>40</v>
      </c>
      <c r="D24" s="201">
        <f>SUM(D13-C24)</f>
        <v>343.9</v>
      </c>
    </row>
    <row r="27" spans="1:4" x14ac:dyDescent="0.25">
      <c r="C27" s="74"/>
      <c r="D27" s="73"/>
    </row>
  </sheetData>
  <mergeCells count="1">
    <mergeCell ref="B1:E1"/>
  </mergeCells>
  <pageMargins left="0.38541666666666669" right="0.7" top="0.75" bottom="0.75" header="0.3" footer="0.3"/>
  <pageSetup paperSize="9" orientation="portrait" r:id="rId1"/>
  <headerFooter>
    <oddHeader>&amp;C&amp;"Arial,Bold"&amp;20&amp;K92D050Septamus Moore Charity Account 2017/18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view="pageLayout" zoomScaleNormal="100" workbookViewId="0">
      <selection activeCell="C10" sqref="C10"/>
    </sheetView>
  </sheetViews>
  <sheetFormatPr defaultRowHeight="15" x14ac:dyDescent="0.25"/>
  <cols>
    <col min="1" max="1" width="19.28515625" customWidth="1"/>
    <col min="2" max="2" width="17.7109375" customWidth="1"/>
    <col min="3" max="3" width="29.7109375" customWidth="1"/>
    <col min="4" max="4" width="25" customWidth="1"/>
    <col min="5" max="5" width="18.5703125" customWidth="1"/>
  </cols>
  <sheetData>
    <row r="1" spans="1:8" ht="18" x14ac:dyDescent="0.25">
      <c r="A1" s="135"/>
      <c r="B1" s="139" t="s">
        <v>33</v>
      </c>
      <c r="C1" s="139" t="s">
        <v>34</v>
      </c>
      <c r="D1" s="139" t="s">
        <v>30</v>
      </c>
      <c r="E1" s="140" t="s">
        <v>19</v>
      </c>
      <c r="F1" s="137"/>
      <c r="G1" s="137"/>
      <c r="H1" s="137"/>
    </row>
    <row r="2" spans="1:8" x14ac:dyDescent="0.25">
      <c r="A2" s="141" t="s">
        <v>52</v>
      </c>
      <c r="B2" s="193">
        <v>13169.38</v>
      </c>
      <c r="C2" s="73">
        <v>12.79</v>
      </c>
      <c r="D2" s="73">
        <v>383.86</v>
      </c>
      <c r="E2" s="194"/>
      <c r="F2" s="137"/>
      <c r="G2" s="137"/>
      <c r="H2" s="137"/>
    </row>
    <row r="3" spans="1:8" x14ac:dyDescent="0.25">
      <c r="A3" s="136" t="s">
        <v>35</v>
      </c>
      <c r="B3" s="73">
        <f>SUM(Income!H19)</f>
        <v>8277.42</v>
      </c>
      <c r="C3" s="73"/>
      <c r="D3" s="73">
        <v>0.04</v>
      </c>
      <c r="E3" s="194">
        <f>SUM(B3:D3)</f>
        <v>8277.4600000000009</v>
      </c>
      <c r="F3" s="137"/>
      <c r="G3" s="137"/>
      <c r="H3" s="137"/>
    </row>
    <row r="4" spans="1:8" ht="20.25" x14ac:dyDescent="0.3">
      <c r="A4" s="136" t="s">
        <v>32</v>
      </c>
      <c r="B4" s="73">
        <f>SUM(B2:B3)</f>
        <v>21446.799999999999</v>
      </c>
      <c r="C4" s="73"/>
      <c r="D4" s="73">
        <f>SUM(D2+D3)</f>
        <v>383.90000000000003</v>
      </c>
      <c r="E4" s="194">
        <f>SUM(B4:D4)</f>
        <v>21830.7</v>
      </c>
      <c r="F4" s="137"/>
      <c r="G4" s="137"/>
      <c r="H4" s="174"/>
    </row>
    <row r="5" spans="1:8" x14ac:dyDescent="0.25">
      <c r="A5" s="136" t="s">
        <v>36</v>
      </c>
      <c r="B5" s="73">
        <f>SUM(Expenditure!J58)</f>
        <v>9215.2699999999986</v>
      </c>
      <c r="C5" s="73">
        <v>6.3</v>
      </c>
      <c r="D5" s="73">
        <v>40</v>
      </c>
      <c r="E5" s="194">
        <f>SUM(B5:D5)</f>
        <v>9261.5699999999979</v>
      </c>
      <c r="F5" s="137"/>
      <c r="G5" s="137"/>
      <c r="H5" s="137"/>
    </row>
    <row r="6" spans="1:8" ht="15.75" thickBot="1" x14ac:dyDescent="0.3">
      <c r="A6" s="136" t="s">
        <v>18</v>
      </c>
      <c r="B6" s="111">
        <f>SUM(B4-B5)</f>
        <v>12231.53</v>
      </c>
      <c r="C6" s="111">
        <f>SUM(C2-C5)</f>
        <v>6.4899999999999993</v>
      </c>
      <c r="D6" s="111">
        <f>SUM(D2+D3-D5)</f>
        <v>343.90000000000003</v>
      </c>
      <c r="E6" s="195">
        <f>SUM(B6:D6)</f>
        <v>12581.92</v>
      </c>
      <c r="F6" s="137"/>
      <c r="G6" s="137"/>
      <c r="H6" s="137"/>
    </row>
    <row r="7" spans="1:8" ht="15.75" thickTop="1" x14ac:dyDescent="0.25">
      <c r="E7" s="138"/>
      <c r="F7" s="137"/>
      <c r="G7" s="137"/>
      <c r="H7" s="137"/>
    </row>
    <row r="8" spans="1:8" x14ac:dyDescent="0.25">
      <c r="E8" s="138"/>
      <c r="F8" s="137"/>
      <c r="G8" s="137"/>
      <c r="H8" s="137"/>
    </row>
    <row r="9" spans="1:8" x14ac:dyDescent="0.25">
      <c r="E9" s="138"/>
      <c r="F9" s="137"/>
      <c r="G9" s="137"/>
      <c r="H9" s="137"/>
    </row>
    <row r="10" spans="1:8" x14ac:dyDescent="0.25">
      <c r="E10" s="138"/>
      <c r="F10" s="137"/>
      <c r="G10" s="137"/>
      <c r="H10" s="137"/>
    </row>
    <row r="11" spans="1:8" x14ac:dyDescent="0.25">
      <c r="E11" s="138"/>
      <c r="F11" s="137"/>
      <c r="G11" s="137"/>
      <c r="H11" s="137"/>
    </row>
    <row r="12" spans="1:8" x14ac:dyDescent="0.25">
      <c r="E12" s="138"/>
      <c r="F12" s="137"/>
      <c r="G12" s="137"/>
      <c r="H12" s="137"/>
    </row>
    <row r="13" spans="1:8" x14ac:dyDescent="0.25">
      <c r="E13" s="138"/>
      <c r="F13" s="137"/>
      <c r="G13" s="137"/>
      <c r="H13" s="137"/>
    </row>
    <row r="14" spans="1:8" x14ac:dyDescent="0.25">
      <c r="E14" s="138"/>
    </row>
  </sheetData>
  <pageMargins left="0.25" right="0.25" top="0.75" bottom="0.75" header="0.3" footer="0.3"/>
  <pageSetup paperSize="9" orientation="landscape" r:id="rId1"/>
  <headerFooter>
    <oddHeader>&amp;C&amp;"Arial,Bold"&amp;18&amp;K00B050Redmire Parish Council Balance Sheet 2017/18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"/>
  <sheetViews>
    <sheetView view="pageLayout" topLeftCell="A3" zoomScale="68" zoomScaleNormal="70" zoomScalePageLayoutView="68" workbookViewId="0">
      <selection activeCell="C11" sqref="C11"/>
    </sheetView>
  </sheetViews>
  <sheetFormatPr defaultRowHeight="15" x14ac:dyDescent="0.2"/>
  <cols>
    <col min="1" max="1" width="19.140625" style="12" customWidth="1"/>
    <col min="2" max="2" width="11.5703125" style="42" bestFit="1" customWidth="1"/>
    <col min="3" max="3" width="24" style="12" customWidth="1"/>
    <col min="4" max="4" width="5.85546875" style="12" customWidth="1"/>
    <col min="5" max="5" width="4.5703125" style="12" customWidth="1"/>
    <col min="6" max="6" width="33.42578125" style="12" bestFit="1" customWidth="1"/>
    <col min="7" max="7" width="10.42578125" style="12" customWidth="1"/>
    <col min="8" max="8" width="16.85546875" style="45" customWidth="1"/>
    <col min="9" max="9" width="4.28515625" style="12" customWidth="1"/>
    <col min="10" max="10" width="27" style="12" customWidth="1"/>
    <col min="11" max="11" width="20" style="12" customWidth="1"/>
    <col min="12" max="16384" width="9.140625" style="12"/>
  </cols>
  <sheetData>
    <row r="1" spans="1:11" ht="15.75" x14ac:dyDescent="0.25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s="40" customFormat="1" ht="15.75" x14ac:dyDescent="0.2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ht="15.75" thickBot="1" x14ac:dyDescent="0.25">
      <c r="A3" s="43"/>
      <c r="B3" s="44"/>
      <c r="C3" s="43"/>
      <c r="D3" s="43"/>
    </row>
    <row r="4" spans="1:11" s="134" customFormat="1" ht="21" thickBot="1" x14ac:dyDescent="0.35">
      <c r="A4" s="229" t="s">
        <v>56</v>
      </c>
      <c r="B4" s="230"/>
      <c r="C4" s="230"/>
      <c r="D4" s="230"/>
      <c r="E4" s="230"/>
      <c r="F4" s="230"/>
      <c r="G4" s="230"/>
      <c r="H4" s="230"/>
      <c r="I4" s="230"/>
      <c r="J4" s="230"/>
      <c r="K4" s="231"/>
    </row>
    <row r="5" spans="1:11" ht="15.75" x14ac:dyDescent="0.25">
      <c r="A5" s="46" t="s">
        <v>0</v>
      </c>
      <c r="B5" s="47"/>
      <c r="C5" s="47"/>
      <c r="F5" s="48" t="s">
        <v>9</v>
      </c>
      <c r="G5" s="49"/>
      <c r="H5" s="50"/>
      <c r="J5" s="228" t="s">
        <v>19</v>
      </c>
      <c r="K5" s="228"/>
    </row>
    <row r="6" spans="1:11" x14ac:dyDescent="0.2">
      <c r="A6" s="9"/>
      <c r="B6" s="51"/>
      <c r="C6" s="51"/>
      <c r="F6" s="9"/>
      <c r="G6" s="9"/>
      <c r="H6" s="52"/>
      <c r="J6" s="53" t="s">
        <v>15</v>
      </c>
      <c r="K6" s="54">
        <v>13169.38</v>
      </c>
    </row>
    <row r="7" spans="1:11" x14ac:dyDescent="0.2">
      <c r="A7" s="9" t="s">
        <v>5</v>
      </c>
      <c r="B7" s="51"/>
      <c r="C7" s="51">
        <f>SUM(Income!E19)</f>
        <v>8277.42</v>
      </c>
      <c r="F7" s="9" t="s">
        <v>12</v>
      </c>
      <c r="G7" s="9"/>
      <c r="H7" s="51">
        <f>SUM(Expenditure!F58)</f>
        <v>125</v>
      </c>
      <c r="J7" s="9" t="s">
        <v>21</v>
      </c>
      <c r="K7" s="55">
        <f>C14</f>
        <v>8277.42</v>
      </c>
    </row>
    <row r="8" spans="1:11" x14ac:dyDescent="0.2">
      <c r="A8" s="9"/>
      <c r="B8" s="51"/>
      <c r="C8" s="51"/>
      <c r="F8" s="9" t="s">
        <v>5</v>
      </c>
      <c r="G8" s="9"/>
      <c r="H8" s="51">
        <f>SUM(Expenditure!E58)</f>
        <v>4866.26</v>
      </c>
      <c r="J8" s="12" t="s">
        <v>22</v>
      </c>
      <c r="K8" s="20">
        <f>SUM(K6+K7)</f>
        <v>21446.799999999999</v>
      </c>
    </row>
    <row r="9" spans="1:11" ht="15.75" thickBot="1" x14ac:dyDescent="0.25">
      <c r="A9" s="9"/>
      <c r="B9" s="51"/>
      <c r="C9" s="56"/>
      <c r="F9" s="9"/>
      <c r="G9" s="9"/>
      <c r="H9" s="51"/>
      <c r="J9" s="9" t="s">
        <v>23</v>
      </c>
      <c r="K9" s="57">
        <f>H14</f>
        <v>9215.2699999999986</v>
      </c>
    </row>
    <row r="10" spans="1:11" ht="16.5" thickBot="1" x14ac:dyDescent="0.3">
      <c r="A10" s="9" t="s">
        <v>24</v>
      </c>
      <c r="B10" s="51"/>
      <c r="C10" s="51"/>
      <c r="F10" s="9"/>
      <c r="G10" s="9"/>
      <c r="H10" s="51"/>
      <c r="J10" s="58" t="s">
        <v>25</v>
      </c>
      <c r="K10" s="59">
        <f>SUM(K8-K9)</f>
        <v>12231.53</v>
      </c>
    </row>
    <row r="11" spans="1:11" x14ac:dyDescent="0.2">
      <c r="A11" s="9" t="s">
        <v>26</v>
      </c>
      <c r="B11" s="51"/>
      <c r="C11" s="51"/>
      <c r="F11" s="9" t="s">
        <v>13</v>
      </c>
      <c r="G11" s="9"/>
      <c r="H11" s="51">
        <f>SUM(Expenditure!G58)</f>
        <v>3178.95</v>
      </c>
      <c r="J11" s="60"/>
      <c r="K11" s="37"/>
    </row>
    <row r="12" spans="1:11" x14ac:dyDescent="0.2">
      <c r="A12" s="9"/>
      <c r="B12" s="51"/>
      <c r="C12" s="51"/>
      <c r="F12" s="9" t="s">
        <v>83</v>
      </c>
      <c r="G12" s="9"/>
      <c r="H12" s="51">
        <f>SUM(Expenditure!H58)</f>
        <v>634.0100000000001</v>
      </c>
      <c r="J12" s="43"/>
      <c r="K12" s="43"/>
    </row>
    <row r="13" spans="1:11" ht="15.75" thickBot="1" x14ac:dyDescent="0.25">
      <c r="A13" s="9"/>
      <c r="B13" s="51"/>
      <c r="C13" s="61"/>
      <c r="F13" s="9" t="s">
        <v>7</v>
      </c>
      <c r="G13" s="9"/>
      <c r="H13" s="61">
        <f>SUM(Expenditure!I58)</f>
        <v>411.05</v>
      </c>
      <c r="J13" s="43"/>
      <c r="K13" s="43"/>
    </row>
    <row r="14" spans="1:11" ht="16.5" thickBot="1" x14ac:dyDescent="0.3">
      <c r="A14" s="9"/>
      <c r="B14" s="62" t="s">
        <v>27</v>
      </c>
      <c r="C14" s="63">
        <f>SUM(Income!H19)</f>
        <v>8277.42</v>
      </c>
      <c r="F14" s="9"/>
      <c r="G14" s="64" t="s">
        <v>27</v>
      </c>
      <c r="H14" s="65">
        <f>SUM(H7+H8+H11+H12+H13)</f>
        <v>9215.2699999999986</v>
      </c>
    </row>
    <row r="15" spans="1:11" x14ac:dyDescent="0.2">
      <c r="C15" s="12" t="s">
        <v>20</v>
      </c>
      <c r="H15" s="20"/>
    </row>
    <row r="16" spans="1:11" ht="15.75" thickBot="1" x14ac:dyDescent="0.25">
      <c r="K16" s="20"/>
    </row>
    <row r="17" spans="1:11" ht="16.5" thickBot="1" x14ac:dyDescent="0.3">
      <c r="J17" s="68" t="s">
        <v>22</v>
      </c>
      <c r="K17" s="69">
        <f>K10</f>
        <v>12231.53</v>
      </c>
    </row>
    <row r="18" spans="1:11" ht="15.75" thickBot="1" x14ac:dyDescent="0.25">
      <c r="K18" s="20"/>
    </row>
    <row r="19" spans="1:11" ht="16.5" thickBot="1" x14ac:dyDescent="0.3">
      <c r="A19" s="224" t="s">
        <v>28</v>
      </c>
      <c r="B19" s="225"/>
      <c r="J19" s="12" t="s">
        <v>28</v>
      </c>
      <c r="K19" s="99">
        <v>6.49</v>
      </c>
    </row>
    <row r="20" spans="1:11" x14ac:dyDescent="0.2">
      <c r="A20" s="70" t="s">
        <v>29</v>
      </c>
      <c r="B20" s="71">
        <v>12.79</v>
      </c>
      <c r="J20" s="12" t="s">
        <v>30</v>
      </c>
      <c r="K20" s="78">
        <f>SUM(B23)</f>
        <v>343.9</v>
      </c>
    </row>
    <row r="21" spans="1:11" ht="15.75" thickBot="1" x14ac:dyDescent="0.25">
      <c r="J21" s="12" t="s">
        <v>18</v>
      </c>
      <c r="K21" s="91">
        <f>SUM(K17:K20)</f>
        <v>12581.92</v>
      </c>
    </row>
    <row r="22" spans="1:11" ht="17.25" thickTop="1" thickBot="1" x14ac:dyDescent="0.3">
      <c r="A22" s="226" t="s">
        <v>31</v>
      </c>
      <c r="B22" s="227"/>
      <c r="J22" s="89"/>
      <c r="K22" s="37"/>
    </row>
    <row r="23" spans="1:11" x14ac:dyDescent="0.2">
      <c r="A23" s="66" t="s">
        <v>19</v>
      </c>
      <c r="B23" s="72">
        <f>SUM('Septamus Moore Account'!D24)</f>
        <v>343.9</v>
      </c>
      <c r="K23" s="37"/>
    </row>
    <row r="24" spans="1:11" x14ac:dyDescent="0.2">
      <c r="K24" s="20"/>
    </row>
    <row r="32" spans="1:11" x14ac:dyDescent="0.2">
      <c r="C32" s="12" t="s">
        <v>20</v>
      </c>
    </row>
  </sheetData>
  <mergeCells count="6">
    <mergeCell ref="A1:K1"/>
    <mergeCell ref="A19:B19"/>
    <mergeCell ref="A22:B22"/>
    <mergeCell ref="J5:K5"/>
    <mergeCell ref="A4:K4"/>
    <mergeCell ref="A2:K2"/>
  </mergeCells>
  <phoneticPr fontId="1" type="noConversion"/>
  <printOptions gridLines="1"/>
  <pageMargins left="0.25" right="0.25" top="0.75" bottom="0.75" header="0.3" footer="0.3"/>
  <pageSetup paperSize="9" scale="80" orientation="landscape" r:id="rId1"/>
  <headerFooter>
    <oddHeader>&amp;C&amp;"Arial,Bold"&amp;20&amp;K92D050Redmire Parish Council Bank Reconciliation 2016/17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Income</vt:lpstr>
      <vt:lpstr>Expenditure</vt:lpstr>
      <vt:lpstr>VAT</vt:lpstr>
      <vt:lpstr>Petty Cash</vt:lpstr>
      <vt:lpstr>Septamus Moore Account</vt:lpstr>
      <vt:lpstr>Ballance Sheet</vt:lpstr>
      <vt:lpstr>Bank reconcilliation</vt:lpstr>
      <vt:lpstr>'Ballance Sheet'!Print_Area</vt:lpstr>
      <vt:lpstr>'Bank reconcilliation'!Print_Area</vt:lpstr>
      <vt:lpstr>Expenditure!Print_Area</vt:lpstr>
      <vt:lpstr>Income!Print_Area</vt:lpstr>
      <vt:lpstr>'Petty Cash'!Print_Area</vt:lpstr>
      <vt:lpstr>VAT!Print_Area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 Swainston</dc:creator>
  <cp:keywords/>
  <dc:description/>
  <cp:lastModifiedBy>jackie Ayre</cp:lastModifiedBy>
  <cp:revision/>
  <cp:lastPrinted>2018-05-13T10:59:21Z</cp:lastPrinted>
  <dcterms:created xsi:type="dcterms:W3CDTF">2010-09-16T17:12:45Z</dcterms:created>
  <dcterms:modified xsi:type="dcterms:W3CDTF">2018-05-20T12:41:47Z</dcterms:modified>
  <cp:category/>
  <cp:contentStatus/>
</cp:coreProperties>
</file>